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Seguimiento POA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Y128" i="1" l="1"/>
  <c r="Z128" i="1" s="1"/>
  <c r="U128" i="1"/>
  <c r="T128" i="1"/>
  <c r="S128" i="1"/>
  <c r="R128" i="1"/>
  <c r="Q128" i="1"/>
  <c r="P128" i="1"/>
  <c r="O128" i="1"/>
  <c r="W128" i="1" s="1"/>
  <c r="N128" i="1"/>
  <c r="V128" i="1" s="1"/>
  <c r="M128" i="1"/>
  <c r="L128" i="1"/>
  <c r="K128" i="1"/>
  <c r="J128" i="1"/>
  <c r="I128" i="1"/>
  <c r="H128" i="1"/>
  <c r="G128" i="1"/>
  <c r="F128" i="1"/>
  <c r="Z127" i="1"/>
  <c r="Y127" i="1"/>
  <c r="U127" i="1"/>
  <c r="T127" i="1"/>
  <c r="S127" i="1"/>
  <c r="R127" i="1"/>
  <c r="Q127" i="1"/>
  <c r="P127" i="1"/>
  <c r="O127" i="1"/>
  <c r="W127" i="1" s="1"/>
  <c r="N127" i="1"/>
  <c r="V127" i="1" s="1"/>
  <c r="M127" i="1"/>
  <c r="L127" i="1"/>
  <c r="K127" i="1"/>
  <c r="I127" i="1"/>
  <c r="J127" i="1" s="1"/>
  <c r="H127" i="1"/>
  <c r="G127" i="1"/>
  <c r="F127" i="1"/>
  <c r="Y126" i="1"/>
  <c r="Z126" i="1" s="1"/>
  <c r="U126" i="1"/>
  <c r="T126" i="1"/>
  <c r="S126" i="1"/>
  <c r="R126" i="1"/>
  <c r="Q126" i="1"/>
  <c r="P126" i="1"/>
  <c r="O126" i="1"/>
  <c r="W126" i="1" s="1"/>
  <c r="N126" i="1"/>
  <c r="V126" i="1" s="1"/>
  <c r="M126" i="1"/>
  <c r="L126" i="1"/>
  <c r="K126" i="1"/>
  <c r="J126" i="1"/>
  <c r="I126" i="1"/>
  <c r="H126" i="1"/>
  <c r="G126" i="1"/>
  <c r="F126" i="1"/>
  <c r="Z125" i="1"/>
  <c r="Y125" i="1"/>
  <c r="U125" i="1"/>
  <c r="T125" i="1"/>
  <c r="S125" i="1"/>
  <c r="R125" i="1"/>
  <c r="Q125" i="1"/>
  <c r="P125" i="1"/>
  <c r="O125" i="1"/>
  <c r="W125" i="1" s="1"/>
  <c r="N125" i="1"/>
  <c r="V125" i="1" s="1"/>
  <c r="M125" i="1"/>
  <c r="L125" i="1"/>
  <c r="K125" i="1"/>
  <c r="I125" i="1"/>
  <c r="J125" i="1" s="1"/>
  <c r="H125" i="1"/>
  <c r="G125" i="1"/>
  <c r="F125" i="1"/>
  <c r="Y124" i="1"/>
  <c r="Z124" i="1" s="1"/>
  <c r="U124" i="1"/>
  <c r="T124" i="1"/>
  <c r="S124" i="1"/>
  <c r="R124" i="1"/>
  <c r="Q124" i="1"/>
  <c r="P124" i="1"/>
  <c r="O124" i="1"/>
  <c r="W124" i="1" s="1"/>
  <c r="N124" i="1"/>
  <c r="V124" i="1" s="1"/>
  <c r="M124" i="1"/>
  <c r="L124" i="1"/>
  <c r="K124" i="1"/>
  <c r="J124" i="1"/>
  <c r="I124" i="1"/>
  <c r="H124" i="1"/>
  <c r="G124" i="1"/>
  <c r="F124" i="1"/>
  <c r="Z123" i="1"/>
  <c r="Y123" i="1"/>
  <c r="U123" i="1"/>
  <c r="T123" i="1"/>
  <c r="S123" i="1"/>
  <c r="R123" i="1"/>
  <c r="Q123" i="1"/>
  <c r="P123" i="1"/>
  <c r="V123" i="1" s="1"/>
  <c r="O123" i="1"/>
  <c r="W123" i="1" s="1"/>
  <c r="M123" i="1"/>
  <c r="L123" i="1"/>
  <c r="K123" i="1"/>
  <c r="I123" i="1"/>
  <c r="J123" i="1" s="1"/>
  <c r="H123" i="1"/>
  <c r="G123" i="1"/>
  <c r="F123" i="1"/>
  <c r="Y122" i="1"/>
  <c r="Z122" i="1" s="1"/>
  <c r="U122" i="1"/>
  <c r="T122" i="1"/>
  <c r="S122" i="1"/>
  <c r="R122" i="1"/>
  <c r="Q122" i="1"/>
  <c r="P122" i="1"/>
  <c r="O122" i="1"/>
  <c r="W122" i="1" s="1"/>
  <c r="N122" i="1"/>
  <c r="V122" i="1" s="1"/>
  <c r="M122" i="1"/>
  <c r="L122" i="1"/>
  <c r="K122" i="1"/>
  <c r="I122" i="1"/>
  <c r="J122" i="1" s="1"/>
  <c r="H122" i="1"/>
  <c r="G122" i="1"/>
  <c r="F122" i="1"/>
  <c r="Y121" i="1"/>
  <c r="Z121" i="1" s="1"/>
  <c r="U121" i="1"/>
  <c r="T121" i="1"/>
  <c r="S121" i="1"/>
  <c r="R121" i="1"/>
  <c r="Q121" i="1"/>
  <c r="P121" i="1"/>
  <c r="O121" i="1"/>
  <c r="W121" i="1" s="1"/>
  <c r="N121" i="1"/>
  <c r="V121" i="1" s="1"/>
  <c r="M121" i="1"/>
  <c r="L121" i="1"/>
  <c r="K121" i="1"/>
  <c r="I121" i="1"/>
  <c r="J121" i="1" s="1"/>
  <c r="H121" i="1"/>
  <c r="G121" i="1"/>
  <c r="F121" i="1"/>
  <c r="Y120" i="1"/>
  <c r="Z120" i="1" s="1"/>
  <c r="U120" i="1"/>
  <c r="T120" i="1"/>
  <c r="S120" i="1"/>
  <c r="R120" i="1"/>
  <c r="Q120" i="1"/>
  <c r="P120" i="1"/>
  <c r="O120" i="1"/>
  <c r="W120" i="1" s="1"/>
  <c r="N120" i="1"/>
  <c r="V120" i="1" s="1"/>
  <c r="M120" i="1"/>
  <c r="L120" i="1"/>
  <c r="K120" i="1"/>
  <c r="I120" i="1"/>
  <c r="J120" i="1" s="1"/>
  <c r="H120" i="1"/>
  <c r="G120" i="1"/>
  <c r="F120" i="1"/>
  <c r="Y119" i="1"/>
  <c r="Z119" i="1" s="1"/>
  <c r="U119" i="1"/>
  <c r="T119" i="1"/>
  <c r="S119" i="1"/>
  <c r="R119" i="1"/>
  <c r="Q119" i="1"/>
  <c r="P119" i="1"/>
  <c r="O119" i="1"/>
  <c r="W119" i="1" s="1"/>
  <c r="N119" i="1"/>
  <c r="V119" i="1" s="1"/>
  <c r="M119" i="1"/>
  <c r="L119" i="1"/>
  <c r="K119" i="1"/>
  <c r="I119" i="1"/>
  <c r="J119" i="1" s="1"/>
  <c r="H119" i="1"/>
  <c r="G119" i="1"/>
  <c r="F119" i="1"/>
  <c r="Y118" i="1"/>
  <c r="Z118" i="1" s="1"/>
  <c r="U118" i="1"/>
  <c r="T118" i="1"/>
  <c r="S118" i="1"/>
  <c r="R118" i="1"/>
  <c r="Q118" i="1"/>
  <c r="P118" i="1"/>
  <c r="O118" i="1"/>
  <c r="W118" i="1" s="1"/>
  <c r="N118" i="1"/>
  <c r="V118" i="1" s="1"/>
  <c r="M118" i="1"/>
  <c r="L118" i="1"/>
  <c r="K118" i="1"/>
  <c r="I118" i="1"/>
  <c r="J118" i="1" s="1"/>
  <c r="H118" i="1"/>
  <c r="G118" i="1"/>
  <c r="F118" i="1"/>
  <c r="Y117" i="1"/>
  <c r="Z117" i="1" s="1"/>
  <c r="U117" i="1"/>
  <c r="T117" i="1"/>
  <c r="S117" i="1"/>
  <c r="R117" i="1"/>
  <c r="Q117" i="1"/>
  <c r="P117" i="1"/>
  <c r="O117" i="1"/>
  <c r="W117" i="1" s="1"/>
  <c r="N117" i="1"/>
  <c r="V117" i="1" s="1"/>
  <c r="M117" i="1"/>
  <c r="L117" i="1"/>
  <c r="K117" i="1"/>
  <c r="I117" i="1"/>
  <c r="J117" i="1" s="1"/>
  <c r="H117" i="1"/>
  <c r="G117" i="1"/>
  <c r="F117" i="1"/>
  <c r="Y116" i="1"/>
  <c r="Z116" i="1" s="1"/>
  <c r="U116" i="1"/>
  <c r="T116" i="1"/>
  <c r="S116" i="1"/>
  <c r="R116" i="1"/>
  <c r="Q116" i="1"/>
  <c r="P116" i="1"/>
  <c r="O116" i="1"/>
  <c r="W116" i="1" s="1"/>
  <c r="N116" i="1"/>
  <c r="V116" i="1" s="1"/>
  <c r="M116" i="1"/>
  <c r="L116" i="1"/>
  <c r="K116" i="1"/>
  <c r="I116" i="1"/>
  <c r="J116" i="1" s="1"/>
  <c r="H116" i="1"/>
  <c r="G116" i="1"/>
  <c r="F116" i="1"/>
  <c r="Y115" i="1"/>
  <c r="Z115" i="1" s="1"/>
  <c r="U115" i="1"/>
  <c r="T115" i="1"/>
  <c r="S115" i="1"/>
  <c r="R115" i="1"/>
  <c r="Q115" i="1"/>
  <c r="P115" i="1"/>
  <c r="O115" i="1"/>
  <c r="W115" i="1" s="1"/>
  <c r="N115" i="1"/>
  <c r="V115" i="1" s="1"/>
  <c r="M115" i="1"/>
  <c r="L115" i="1"/>
  <c r="K115" i="1"/>
  <c r="I115" i="1"/>
  <c r="J115" i="1" s="1"/>
  <c r="H115" i="1"/>
  <c r="G115" i="1"/>
  <c r="F115" i="1"/>
  <c r="Y114" i="1"/>
  <c r="Z114" i="1" s="1"/>
  <c r="U114" i="1"/>
  <c r="T114" i="1"/>
  <c r="S114" i="1"/>
  <c r="R114" i="1"/>
  <c r="Q114" i="1"/>
  <c r="P114" i="1"/>
  <c r="O114" i="1"/>
  <c r="W114" i="1" s="1"/>
  <c r="N114" i="1"/>
  <c r="V114" i="1" s="1"/>
  <c r="M114" i="1"/>
  <c r="L114" i="1"/>
  <c r="K114" i="1"/>
  <c r="I114" i="1"/>
  <c r="J114" i="1" s="1"/>
  <c r="H114" i="1"/>
  <c r="G114" i="1"/>
  <c r="F114" i="1"/>
  <c r="Y113" i="1"/>
  <c r="Z113" i="1" s="1"/>
  <c r="U113" i="1"/>
  <c r="T113" i="1"/>
  <c r="S113" i="1"/>
  <c r="R113" i="1"/>
  <c r="Q113" i="1"/>
  <c r="P113" i="1"/>
  <c r="O113" i="1"/>
  <c r="W113" i="1" s="1"/>
  <c r="N113" i="1"/>
  <c r="V113" i="1" s="1"/>
  <c r="M113" i="1"/>
  <c r="L113" i="1"/>
  <c r="K113" i="1"/>
  <c r="I113" i="1"/>
  <c r="J113" i="1" s="1"/>
  <c r="H113" i="1"/>
  <c r="G113" i="1"/>
  <c r="F113" i="1"/>
  <c r="Y112" i="1"/>
  <c r="Z112" i="1" s="1"/>
  <c r="U112" i="1"/>
  <c r="T112" i="1"/>
  <c r="S112" i="1"/>
  <c r="R112" i="1"/>
  <c r="Q112" i="1"/>
  <c r="P112" i="1"/>
  <c r="O112" i="1"/>
  <c r="W112" i="1" s="1"/>
  <c r="N112" i="1"/>
  <c r="V112" i="1" s="1"/>
  <c r="M112" i="1"/>
  <c r="L112" i="1"/>
  <c r="K112" i="1"/>
  <c r="I112" i="1"/>
  <c r="J112" i="1" s="1"/>
  <c r="H112" i="1"/>
  <c r="G112" i="1"/>
  <c r="F112" i="1"/>
  <c r="Y111" i="1"/>
  <c r="Z111" i="1" s="1"/>
  <c r="U111" i="1"/>
  <c r="T111" i="1"/>
  <c r="S111" i="1"/>
  <c r="R111" i="1"/>
  <c r="Q111" i="1"/>
  <c r="P111" i="1"/>
  <c r="O111" i="1"/>
  <c r="W111" i="1" s="1"/>
  <c r="N111" i="1"/>
  <c r="V111" i="1" s="1"/>
  <c r="M111" i="1"/>
  <c r="L111" i="1"/>
  <c r="K111" i="1"/>
  <c r="I111" i="1"/>
  <c r="J111" i="1" s="1"/>
  <c r="H111" i="1"/>
  <c r="G111" i="1"/>
  <c r="F111" i="1"/>
  <c r="Y110" i="1"/>
  <c r="Z110" i="1" s="1"/>
  <c r="U110" i="1"/>
  <c r="T110" i="1"/>
  <c r="S110" i="1"/>
  <c r="R110" i="1"/>
  <c r="Q110" i="1"/>
  <c r="P110" i="1"/>
  <c r="O110" i="1"/>
  <c r="W110" i="1" s="1"/>
  <c r="N110" i="1"/>
  <c r="V110" i="1" s="1"/>
  <c r="M110" i="1"/>
  <c r="L110" i="1"/>
  <c r="K110" i="1"/>
  <c r="I110" i="1"/>
  <c r="J110" i="1" s="1"/>
  <c r="H110" i="1"/>
  <c r="G110" i="1"/>
  <c r="F110" i="1"/>
  <c r="Y109" i="1"/>
  <c r="Z109" i="1" s="1"/>
  <c r="U109" i="1"/>
  <c r="T109" i="1"/>
  <c r="S109" i="1"/>
  <c r="R109" i="1"/>
  <c r="Q109" i="1"/>
  <c r="P109" i="1"/>
  <c r="O109" i="1"/>
  <c r="W109" i="1" s="1"/>
  <c r="N109" i="1"/>
  <c r="V109" i="1" s="1"/>
  <c r="M109" i="1"/>
  <c r="L109" i="1"/>
  <c r="K109" i="1"/>
  <c r="I109" i="1"/>
  <c r="J109" i="1" s="1"/>
  <c r="H109" i="1"/>
  <c r="G109" i="1"/>
  <c r="F109" i="1"/>
  <c r="Y108" i="1"/>
  <c r="Z108" i="1" s="1"/>
  <c r="U108" i="1"/>
  <c r="T108" i="1"/>
  <c r="S108" i="1"/>
  <c r="R108" i="1"/>
  <c r="Q108" i="1"/>
  <c r="P108" i="1"/>
  <c r="O108" i="1"/>
  <c r="W108" i="1" s="1"/>
  <c r="N108" i="1"/>
  <c r="V108" i="1" s="1"/>
  <c r="M108" i="1"/>
  <c r="L108" i="1"/>
  <c r="K108" i="1"/>
  <c r="I108" i="1"/>
  <c r="J108" i="1" s="1"/>
  <c r="H108" i="1"/>
  <c r="G108" i="1"/>
  <c r="F108" i="1"/>
  <c r="Y107" i="1"/>
  <c r="Z107" i="1" s="1"/>
  <c r="U107" i="1"/>
  <c r="T107" i="1"/>
  <c r="S107" i="1"/>
  <c r="R107" i="1"/>
  <c r="Q107" i="1"/>
  <c r="P107" i="1"/>
  <c r="O107" i="1"/>
  <c r="W107" i="1" s="1"/>
  <c r="N107" i="1"/>
  <c r="V107" i="1" s="1"/>
  <c r="M107" i="1"/>
  <c r="L107" i="1"/>
  <c r="K107" i="1"/>
  <c r="I107" i="1"/>
  <c r="J107" i="1" s="1"/>
  <c r="H107" i="1"/>
  <c r="G107" i="1"/>
  <c r="F107" i="1"/>
  <c r="Y106" i="1"/>
  <c r="Z106" i="1" s="1"/>
  <c r="U106" i="1"/>
  <c r="T106" i="1"/>
  <c r="S106" i="1"/>
  <c r="R106" i="1"/>
  <c r="Q106" i="1"/>
  <c r="P106" i="1"/>
  <c r="O106" i="1"/>
  <c r="W106" i="1" s="1"/>
  <c r="N106" i="1"/>
  <c r="V106" i="1" s="1"/>
  <c r="M106" i="1"/>
  <c r="L106" i="1"/>
  <c r="K106" i="1"/>
  <c r="J106" i="1"/>
  <c r="I106" i="1"/>
  <c r="H106" i="1"/>
  <c r="G106" i="1"/>
  <c r="F106" i="1"/>
  <c r="Y105" i="1"/>
  <c r="Z105" i="1" s="1"/>
  <c r="U105" i="1"/>
  <c r="T105" i="1"/>
  <c r="S105" i="1"/>
  <c r="R105" i="1"/>
  <c r="Q105" i="1"/>
  <c r="P105" i="1"/>
  <c r="O105" i="1"/>
  <c r="W105" i="1" s="1"/>
  <c r="N105" i="1"/>
  <c r="V105" i="1" s="1"/>
  <c r="M105" i="1"/>
  <c r="L105" i="1"/>
  <c r="K105" i="1"/>
  <c r="I105" i="1"/>
  <c r="J105" i="1" s="1"/>
  <c r="H105" i="1"/>
  <c r="G105" i="1"/>
  <c r="F105" i="1"/>
  <c r="Y104" i="1"/>
  <c r="Z104" i="1" s="1"/>
  <c r="U104" i="1"/>
  <c r="T104" i="1"/>
  <c r="S104" i="1"/>
  <c r="R104" i="1"/>
  <c r="Q104" i="1"/>
  <c r="P104" i="1"/>
  <c r="O104" i="1"/>
  <c r="W104" i="1" s="1"/>
  <c r="N104" i="1"/>
  <c r="V104" i="1" s="1"/>
  <c r="M104" i="1"/>
  <c r="L104" i="1"/>
  <c r="K104" i="1"/>
  <c r="J104" i="1"/>
  <c r="I104" i="1"/>
  <c r="H104" i="1"/>
  <c r="G104" i="1"/>
  <c r="F104" i="1"/>
  <c r="Y103" i="1"/>
  <c r="Z103" i="1" s="1"/>
  <c r="U103" i="1"/>
  <c r="T103" i="1"/>
  <c r="S103" i="1"/>
  <c r="R103" i="1"/>
  <c r="Q103" i="1"/>
  <c r="P103" i="1"/>
  <c r="O103" i="1"/>
  <c r="W103" i="1" s="1"/>
  <c r="N103" i="1"/>
  <c r="V103" i="1" s="1"/>
  <c r="M103" i="1"/>
  <c r="L103" i="1"/>
  <c r="K103" i="1"/>
  <c r="I103" i="1"/>
  <c r="J103" i="1" s="1"/>
  <c r="H103" i="1"/>
  <c r="G103" i="1"/>
  <c r="F103" i="1"/>
  <c r="Y102" i="1"/>
  <c r="Z102" i="1" s="1"/>
  <c r="U102" i="1"/>
  <c r="T102" i="1"/>
  <c r="S102" i="1"/>
  <c r="R102" i="1"/>
  <c r="Q102" i="1"/>
  <c r="P102" i="1"/>
  <c r="O102" i="1"/>
  <c r="W102" i="1" s="1"/>
  <c r="N102" i="1"/>
  <c r="V102" i="1" s="1"/>
  <c r="M102" i="1"/>
  <c r="L102" i="1"/>
  <c r="K102" i="1"/>
  <c r="J102" i="1"/>
  <c r="I102" i="1"/>
  <c r="H102" i="1"/>
  <c r="G102" i="1"/>
  <c r="F102" i="1"/>
  <c r="Y101" i="1"/>
  <c r="Z101" i="1" s="1"/>
  <c r="U101" i="1"/>
  <c r="T101" i="1"/>
  <c r="S101" i="1"/>
  <c r="R101" i="1"/>
  <c r="Q101" i="1"/>
  <c r="P101" i="1"/>
  <c r="O101" i="1"/>
  <c r="W101" i="1" s="1"/>
  <c r="N101" i="1"/>
  <c r="V101" i="1" s="1"/>
  <c r="M101" i="1"/>
  <c r="L101" i="1"/>
  <c r="K101" i="1"/>
  <c r="I101" i="1"/>
  <c r="J101" i="1" s="1"/>
  <c r="H101" i="1"/>
  <c r="G101" i="1"/>
  <c r="F101" i="1"/>
  <c r="Y100" i="1"/>
  <c r="Z100" i="1" s="1"/>
  <c r="U100" i="1"/>
  <c r="T100" i="1"/>
  <c r="S100" i="1"/>
  <c r="R100" i="1"/>
  <c r="Q100" i="1"/>
  <c r="P100" i="1"/>
  <c r="O100" i="1"/>
  <c r="W100" i="1" s="1"/>
  <c r="N100" i="1"/>
  <c r="V100" i="1" s="1"/>
  <c r="M100" i="1"/>
  <c r="L100" i="1"/>
  <c r="K100" i="1"/>
  <c r="J100" i="1"/>
  <c r="I100" i="1"/>
  <c r="H100" i="1"/>
  <c r="G100" i="1"/>
  <c r="F100" i="1"/>
  <c r="Y99" i="1"/>
  <c r="Z99" i="1" s="1"/>
  <c r="U99" i="1"/>
  <c r="T99" i="1"/>
  <c r="S99" i="1"/>
  <c r="R99" i="1"/>
  <c r="Q99" i="1"/>
  <c r="P99" i="1"/>
  <c r="O99" i="1"/>
  <c r="W99" i="1" s="1"/>
  <c r="N99" i="1"/>
  <c r="V99" i="1" s="1"/>
  <c r="M99" i="1"/>
  <c r="L99" i="1"/>
  <c r="K99" i="1"/>
  <c r="I99" i="1"/>
  <c r="J99" i="1" s="1"/>
  <c r="H99" i="1"/>
  <c r="G99" i="1"/>
  <c r="F99" i="1"/>
  <c r="Y98" i="1"/>
  <c r="Z98" i="1" s="1"/>
  <c r="U98" i="1"/>
  <c r="T98" i="1"/>
  <c r="S98" i="1"/>
  <c r="R98" i="1"/>
  <c r="Q98" i="1"/>
  <c r="P98" i="1"/>
  <c r="O98" i="1"/>
  <c r="W98" i="1" s="1"/>
  <c r="N98" i="1"/>
  <c r="V98" i="1" s="1"/>
  <c r="M98" i="1"/>
  <c r="L98" i="1"/>
  <c r="K98" i="1"/>
  <c r="J98" i="1"/>
  <c r="I98" i="1"/>
  <c r="H98" i="1"/>
  <c r="G98" i="1"/>
  <c r="F98" i="1"/>
  <c r="Y97" i="1"/>
  <c r="Z97" i="1" s="1"/>
  <c r="U97" i="1"/>
  <c r="T97" i="1"/>
  <c r="S97" i="1"/>
  <c r="R97" i="1"/>
  <c r="Q97" i="1"/>
  <c r="P97" i="1"/>
  <c r="O97" i="1"/>
  <c r="W97" i="1" s="1"/>
  <c r="N97" i="1"/>
  <c r="V97" i="1" s="1"/>
  <c r="M97" i="1"/>
  <c r="L97" i="1"/>
  <c r="K97" i="1"/>
  <c r="J97" i="1"/>
  <c r="I97" i="1"/>
  <c r="H97" i="1"/>
  <c r="G97" i="1"/>
  <c r="F97" i="1"/>
  <c r="Y96" i="1"/>
  <c r="Z96" i="1" s="1"/>
  <c r="U96" i="1"/>
  <c r="T96" i="1"/>
  <c r="S96" i="1"/>
  <c r="R96" i="1"/>
  <c r="Q96" i="1"/>
  <c r="P96" i="1"/>
  <c r="O96" i="1"/>
  <c r="W96" i="1" s="1"/>
  <c r="N96" i="1"/>
  <c r="V96" i="1" s="1"/>
  <c r="M96" i="1"/>
  <c r="L96" i="1"/>
  <c r="K96" i="1"/>
  <c r="J96" i="1"/>
  <c r="I96" i="1"/>
  <c r="H96" i="1"/>
  <c r="G96" i="1"/>
  <c r="F96" i="1"/>
  <c r="Y95" i="1"/>
  <c r="Z95" i="1" s="1"/>
  <c r="U95" i="1"/>
  <c r="T95" i="1"/>
  <c r="S95" i="1"/>
  <c r="R95" i="1"/>
  <c r="Q95" i="1"/>
  <c r="P95" i="1"/>
  <c r="O95" i="1"/>
  <c r="W95" i="1" s="1"/>
  <c r="N95" i="1"/>
  <c r="V95" i="1" s="1"/>
  <c r="M95" i="1"/>
  <c r="L95" i="1"/>
  <c r="K95" i="1"/>
  <c r="I95" i="1"/>
  <c r="J95" i="1" s="1"/>
  <c r="H95" i="1"/>
  <c r="G95" i="1"/>
  <c r="F95" i="1"/>
  <c r="Y94" i="1"/>
  <c r="Z94" i="1" s="1"/>
  <c r="U94" i="1"/>
  <c r="T94" i="1"/>
  <c r="S94" i="1"/>
  <c r="R94" i="1"/>
  <c r="Q94" i="1"/>
  <c r="P94" i="1"/>
  <c r="O94" i="1"/>
  <c r="W94" i="1" s="1"/>
  <c r="N94" i="1"/>
  <c r="V94" i="1" s="1"/>
  <c r="M94" i="1"/>
  <c r="L94" i="1"/>
  <c r="K94" i="1"/>
  <c r="J94" i="1"/>
  <c r="I94" i="1"/>
  <c r="H94" i="1"/>
  <c r="G94" i="1"/>
  <c r="F94" i="1"/>
  <c r="Y93" i="1"/>
  <c r="Z93" i="1" s="1"/>
  <c r="U93" i="1"/>
  <c r="T93" i="1"/>
  <c r="S93" i="1"/>
  <c r="R93" i="1"/>
  <c r="Q93" i="1"/>
  <c r="P93" i="1"/>
  <c r="O93" i="1"/>
  <c r="W93" i="1" s="1"/>
  <c r="N93" i="1"/>
  <c r="V93" i="1" s="1"/>
  <c r="M93" i="1"/>
  <c r="L93" i="1"/>
  <c r="K93" i="1"/>
  <c r="I93" i="1"/>
  <c r="J93" i="1" s="1"/>
  <c r="H93" i="1"/>
  <c r="G93" i="1"/>
  <c r="F93" i="1"/>
  <c r="Y92" i="1"/>
  <c r="Z92" i="1" s="1"/>
  <c r="U92" i="1"/>
  <c r="T92" i="1"/>
  <c r="S92" i="1"/>
  <c r="R92" i="1"/>
  <c r="Q92" i="1"/>
  <c r="P92" i="1"/>
  <c r="O92" i="1"/>
  <c r="W92" i="1" s="1"/>
  <c r="N92" i="1"/>
  <c r="V92" i="1" s="1"/>
  <c r="M92" i="1"/>
  <c r="L92" i="1"/>
  <c r="K92" i="1"/>
  <c r="J92" i="1"/>
  <c r="I92" i="1"/>
  <c r="H92" i="1"/>
  <c r="G92" i="1"/>
  <c r="F92" i="1"/>
  <c r="Y91" i="1"/>
  <c r="Z91" i="1" s="1"/>
  <c r="U91" i="1"/>
  <c r="T91" i="1"/>
  <c r="S91" i="1"/>
  <c r="R91" i="1"/>
  <c r="Q91" i="1"/>
  <c r="P91" i="1"/>
  <c r="O91" i="1"/>
  <c r="W91" i="1" s="1"/>
  <c r="N91" i="1"/>
  <c r="V91" i="1" s="1"/>
  <c r="M91" i="1"/>
  <c r="L91" i="1"/>
  <c r="K91" i="1"/>
  <c r="I91" i="1"/>
  <c r="J91" i="1" s="1"/>
  <c r="H91" i="1"/>
  <c r="G91" i="1"/>
  <c r="F91" i="1"/>
  <c r="Y90" i="1"/>
  <c r="Z90" i="1" s="1"/>
  <c r="U90" i="1"/>
  <c r="T90" i="1"/>
  <c r="S90" i="1"/>
  <c r="R90" i="1"/>
  <c r="Q90" i="1"/>
  <c r="P90" i="1"/>
  <c r="O90" i="1"/>
  <c r="W90" i="1" s="1"/>
  <c r="N90" i="1"/>
  <c r="V90" i="1" s="1"/>
  <c r="M90" i="1"/>
  <c r="L90" i="1"/>
  <c r="K90" i="1"/>
  <c r="I90" i="1"/>
  <c r="J90" i="1" s="1"/>
  <c r="H90" i="1"/>
  <c r="G90" i="1"/>
  <c r="F90" i="1"/>
  <c r="Y89" i="1"/>
  <c r="Z89" i="1" s="1"/>
  <c r="U89" i="1"/>
  <c r="T89" i="1"/>
  <c r="S89" i="1"/>
  <c r="R89" i="1"/>
  <c r="Q89" i="1"/>
  <c r="P89" i="1"/>
  <c r="O89" i="1"/>
  <c r="W89" i="1" s="1"/>
  <c r="N89" i="1"/>
  <c r="V89" i="1" s="1"/>
  <c r="M89" i="1"/>
  <c r="L89" i="1"/>
  <c r="K89" i="1"/>
  <c r="I89" i="1"/>
  <c r="J89" i="1" s="1"/>
  <c r="H89" i="1"/>
  <c r="G89" i="1"/>
  <c r="F89" i="1"/>
  <c r="Y88" i="1"/>
  <c r="Z88" i="1" s="1"/>
  <c r="U88" i="1"/>
  <c r="T88" i="1"/>
  <c r="S88" i="1"/>
  <c r="R88" i="1"/>
  <c r="Q88" i="1"/>
  <c r="P88" i="1"/>
  <c r="O88" i="1"/>
  <c r="W88" i="1" s="1"/>
  <c r="N88" i="1"/>
  <c r="V88" i="1" s="1"/>
  <c r="M88" i="1"/>
  <c r="L88" i="1"/>
  <c r="K88" i="1"/>
  <c r="I88" i="1"/>
  <c r="J88" i="1" s="1"/>
  <c r="H88" i="1"/>
  <c r="G88" i="1"/>
  <c r="F88" i="1"/>
  <c r="Y87" i="1"/>
  <c r="Z87" i="1" s="1"/>
  <c r="U87" i="1"/>
  <c r="T87" i="1"/>
  <c r="S87" i="1"/>
  <c r="R87" i="1"/>
  <c r="Q87" i="1"/>
  <c r="P87" i="1"/>
  <c r="O87" i="1"/>
  <c r="W87" i="1" s="1"/>
  <c r="N87" i="1"/>
  <c r="V87" i="1" s="1"/>
  <c r="M87" i="1"/>
  <c r="L87" i="1"/>
  <c r="K87" i="1"/>
  <c r="I87" i="1"/>
  <c r="J87" i="1" s="1"/>
  <c r="H87" i="1"/>
  <c r="G87" i="1"/>
  <c r="F87" i="1"/>
  <c r="Y86" i="1"/>
  <c r="Z86" i="1" s="1"/>
  <c r="U86" i="1"/>
  <c r="T86" i="1"/>
  <c r="S86" i="1"/>
  <c r="R86" i="1"/>
  <c r="Q86" i="1"/>
  <c r="P86" i="1"/>
  <c r="O86" i="1"/>
  <c r="W86" i="1" s="1"/>
  <c r="N86" i="1"/>
  <c r="V86" i="1" s="1"/>
  <c r="M86" i="1"/>
  <c r="L86" i="1"/>
  <c r="K86" i="1"/>
  <c r="I86" i="1"/>
  <c r="J86" i="1" s="1"/>
  <c r="H86" i="1"/>
  <c r="G86" i="1"/>
  <c r="F86" i="1"/>
  <c r="Y85" i="1"/>
  <c r="Z85" i="1" s="1"/>
  <c r="U85" i="1"/>
  <c r="T85" i="1"/>
  <c r="S85" i="1"/>
  <c r="R85" i="1"/>
  <c r="Q85" i="1"/>
  <c r="P85" i="1"/>
  <c r="O85" i="1"/>
  <c r="W85" i="1" s="1"/>
  <c r="N85" i="1"/>
  <c r="V85" i="1" s="1"/>
  <c r="M85" i="1"/>
  <c r="L85" i="1"/>
  <c r="K85" i="1"/>
  <c r="I85" i="1"/>
  <c r="J85" i="1" s="1"/>
  <c r="H85" i="1"/>
  <c r="G85" i="1"/>
  <c r="F85" i="1"/>
  <c r="Y84" i="1"/>
  <c r="Z84" i="1" s="1"/>
  <c r="U84" i="1"/>
  <c r="T84" i="1"/>
  <c r="S84" i="1"/>
  <c r="R84" i="1"/>
  <c r="Q84" i="1"/>
  <c r="P84" i="1"/>
  <c r="O84" i="1"/>
  <c r="W84" i="1" s="1"/>
  <c r="N84" i="1"/>
  <c r="V84" i="1" s="1"/>
  <c r="M84" i="1"/>
  <c r="L84" i="1"/>
  <c r="K84" i="1"/>
  <c r="J84" i="1"/>
  <c r="I84" i="1"/>
  <c r="H84" i="1"/>
  <c r="G84" i="1"/>
  <c r="F84" i="1"/>
  <c r="Y83" i="1"/>
  <c r="Z83" i="1" s="1"/>
  <c r="U83" i="1"/>
  <c r="T83" i="1"/>
  <c r="S83" i="1"/>
  <c r="R83" i="1"/>
  <c r="Q83" i="1"/>
  <c r="P83" i="1"/>
  <c r="O83" i="1"/>
  <c r="W83" i="1" s="1"/>
  <c r="N83" i="1"/>
  <c r="V83" i="1" s="1"/>
  <c r="M83" i="1"/>
  <c r="L83" i="1"/>
  <c r="K83" i="1"/>
  <c r="I83" i="1"/>
  <c r="J83" i="1" s="1"/>
  <c r="H83" i="1"/>
  <c r="G83" i="1"/>
  <c r="F83" i="1"/>
  <c r="Y82" i="1"/>
  <c r="Z82" i="1" s="1"/>
  <c r="U82" i="1"/>
  <c r="T82" i="1"/>
  <c r="S82" i="1"/>
  <c r="R82" i="1"/>
  <c r="Q82" i="1"/>
  <c r="P82" i="1"/>
  <c r="O82" i="1"/>
  <c r="W82" i="1" s="1"/>
  <c r="N82" i="1"/>
  <c r="V82" i="1" s="1"/>
  <c r="M82" i="1"/>
  <c r="L82" i="1"/>
  <c r="K82" i="1"/>
  <c r="I82" i="1"/>
  <c r="J82" i="1" s="1"/>
  <c r="H82" i="1"/>
  <c r="G82" i="1"/>
  <c r="F82" i="1"/>
  <c r="Y81" i="1"/>
  <c r="Z81" i="1" s="1"/>
  <c r="X81" i="1"/>
  <c r="U81" i="1"/>
  <c r="T81" i="1"/>
  <c r="S81" i="1"/>
  <c r="R81" i="1"/>
  <c r="Q81" i="1"/>
  <c r="P81" i="1"/>
  <c r="O81" i="1"/>
  <c r="W81" i="1" s="1"/>
  <c r="N81" i="1"/>
  <c r="V81" i="1" s="1"/>
  <c r="M81" i="1"/>
  <c r="L81" i="1"/>
  <c r="K81" i="1"/>
  <c r="I81" i="1"/>
  <c r="J81" i="1" s="1"/>
  <c r="H81" i="1"/>
  <c r="G81" i="1"/>
  <c r="F81" i="1"/>
  <c r="E81" i="1"/>
  <c r="Y80" i="1"/>
  <c r="Z80" i="1" s="1"/>
  <c r="U80" i="1"/>
  <c r="T80" i="1"/>
  <c r="S80" i="1"/>
  <c r="R80" i="1"/>
  <c r="Q80" i="1"/>
  <c r="P80" i="1"/>
  <c r="O80" i="1"/>
  <c r="W80" i="1" s="1"/>
  <c r="N80" i="1"/>
  <c r="V80" i="1" s="1"/>
  <c r="M80" i="1"/>
  <c r="L80" i="1"/>
  <c r="K80" i="1"/>
  <c r="J80" i="1"/>
  <c r="I80" i="1"/>
  <c r="H80" i="1"/>
  <c r="G80" i="1"/>
  <c r="F80" i="1"/>
  <c r="Z79" i="1"/>
  <c r="Y79" i="1"/>
  <c r="X79" i="1"/>
  <c r="U79" i="1"/>
  <c r="T79" i="1"/>
  <c r="S79" i="1"/>
  <c r="R79" i="1"/>
  <c r="Q79" i="1"/>
  <c r="P79" i="1"/>
  <c r="O79" i="1"/>
  <c r="W79" i="1" s="1"/>
  <c r="N79" i="1"/>
  <c r="V79" i="1" s="1"/>
  <c r="M79" i="1"/>
  <c r="L79" i="1"/>
  <c r="K79" i="1"/>
  <c r="J79" i="1"/>
  <c r="I79" i="1"/>
  <c r="H79" i="1"/>
  <c r="G79" i="1"/>
  <c r="F79" i="1"/>
  <c r="Y78" i="1"/>
  <c r="Z78" i="1" s="1"/>
  <c r="U78" i="1"/>
  <c r="T78" i="1"/>
  <c r="S78" i="1"/>
  <c r="R78" i="1"/>
  <c r="Q78" i="1"/>
  <c r="P78" i="1"/>
  <c r="O78" i="1"/>
  <c r="W78" i="1" s="1"/>
  <c r="N78" i="1"/>
  <c r="V78" i="1" s="1"/>
  <c r="M78" i="1"/>
  <c r="L78" i="1"/>
  <c r="K78" i="1"/>
  <c r="I78" i="1"/>
  <c r="J78" i="1" s="1"/>
  <c r="H78" i="1"/>
  <c r="G78" i="1"/>
  <c r="F78" i="1"/>
  <c r="Y77" i="1"/>
  <c r="Z77" i="1" s="1"/>
  <c r="X77" i="1"/>
  <c r="U77" i="1"/>
  <c r="T77" i="1"/>
  <c r="S77" i="1"/>
  <c r="R77" i="1"/>
  <c r="Q77" i="1"/>
  <c r="P77" i="1"/>
  <c r="O77" i="1"/>
  <c r="W77" i="1" s="1"/>
  <c r="N77" i="1"/>
  <c r="V77" i="1" s="1"/>
  <c r="M77" i="1"/>
  <c r="L77" i="1"/>
  <c r="K77" i="1"/>
  <c r="I77" i="1"/>
  <c r="J77" i="1" s="1"/>
  <c r="H77" i="1"/>
  <c r="G77" i="1"/>
  <c r="F77" i="1"/>
  <c r="Y76" i="1"/>
  <c r="Z76" i="1" s="1"/>
  <c r="U76" i="1"/>
  <c r="T76" i="1"/>
  <c r="S76" i="1"/>
  <c r="R76" i="1"/>
  <c r="Q76" i="1"/>
  <c r="P76" i="1"/>
  <c r="O76" i="1"/>
  <c r="W76" i="1" s="1"/>
  <c r="N76" i="1"/>
  <c r="V76" i="1" s="1"/>
  <c r="M76" i="1"/>
  <c r="L76" i="1"/>
  <c r="K76" i="1"/>
  <c r="I76" i="1"/>
  <c r="J76" i="1" s="1"/>
  <c r="H76" i="1"/>
  <c r="G76" i="1"/>
  <c r="F76" i="1"/>
  <c r="Y75" i="1"/>
  <c r="Z75" i="1" s="1"/>
  <c r="U75" i="1"/>
  <c r="T75" i="1"/>
  <c r="S75" i="1"/>
  <c r="R75" i="1"/>
  <c r="Q75" i="1"/>
  <c r="P75" i="1"/>
  <c r="O75" i="1"/>
  <c r="W75" i="1" s="1"/>
  <c r="N75" i="1"/>
  <c r="V75" i="1" s="1"/>
  <c r="M75" i="1"/>
  <c r="L75" i="1"/>
  <c r="K75" i="1"/>
  <c r="I75" i="1"/>
  <c r="J75" i="1" s="1"/>
  <c r="H75" i="1"/>
  <c r="G75" i="1"/>
  <c r="F75" i="1"/>
  <c r="E75" i="1"/>
  <c r="Z74" i="1"/>
  <c r="Y74" i="1"/>
  <c r="X74" i="1"/>
  <c r="U74" i="1"/>
  <c r="T74" i="1"/>
  <c r="S74" i="1"/>
  <c r="R74" i="1"/>
  <c r="Q74" i="1"/>
  <c r="P74" i="1"/>
  <c r="O74" i="1"/>
  <c r="W74" i="1" s="1"/>
  <c r="N74" i="1"/>
  <c r="V74" i="1" s="1"/>
  <c r="M74" i="1"/>
  <c r="L74" i="1"/>
  <c r="K74" i="1"/>
  <c r="J74" i="1"/>
  <c r="I74" i="1"/>
  <c r="H74" i="1"/>
  <c r="G74" i="1"/>
  <c r="F74" i="1"/>
  <c r="Y73" i="1"/>
  <c r="Z73" i="1" s="1"/>
  <c r="X73" i="1"/>
  <c r="U73" i="1"/>
  <c r="T73" i="1"/>
  <c r="S73" i="1"/>
  <c r="R73" i="1"/>
  <c r="Q73" i="1"/>
  <c r="P73" i="1"/>
  <c r="O73" i="1"/>
  <c r="W73" i="1" s="1"/>
  <c r="N73" i="1"/>
  <c r="V73" i="1" s="1"/>
  <c r="M73" i="1"/>
  <c r="L73" i="1"/>
  <c r="K73" i="1"/>
  <c r="I73" i="1"/>
  <c r="J73" i="1" s="1"/>
  <c r="H73" i="1"/>
  <c r="G73" i="1"/>
  <c r="F73" i="1"/>
  <c r="E73" i="1"/>
  <c r="Y72" i="1"/>
  <c r="Z72" i="1" s="1"/>
  <c r="X72" i="1"/>
  <c r="U72" i="1"/>
  <c r="T72" i="1"/>
  <c r="S72" i="1"/>
  <c r="R72" i="1"/>
  <c r="Q72" i="1"/>
  <c r="P72" i="1"/>
  <c r="O72" i="1"/>
  <c r="W72" i="1" s="1"/>
  <c r="N72" i="1"/>
  <c r="V72" i="1" s="1"/>
  <c r="M72" i="1"/>
  <c r="L72" i="1"/>
  <c r="K72" i="1"/>
  <c r="I72" i="1"/>
  <c r="J72" i="1" s="1"/>
  <c r="H72" i="1"/>
  <c r="G72" i="1"/>
  <c r="F72" i="1"/>
  <c r="E72" i="1"/>
  <c r="Y71" i="1"/>
  <c r="Z71" i="1" s="1"/>
  <c r="X71" i="1"/>
  <c r="U71" i="1"/>
  <c r="T71" i="1"/>
  <c r="S71" i="1"/>
  <c r="R71" i="1"/>
  <c r="Q71" i="1"/>
  <c r="P71" i="1"/>
  <c r="O71" i="1"/>
  <c r="W71" i="1" s="1"/>
  <c r="N71" i="1"/>
  <c r="V71" i="1" s="1"/>
  <c r="M71" i="1"/>
  <c r="L71" i="1"/>
  <c r="K71" i="1"/>
  <c r="I71" i="1"/>
  <c r="J71" i="1" s="1"/>
  <c r="H71" i="1"/>
  <c r="G71" i="1"/>
  <c r="F71" i="1"/>
  <c r="Y70" i="1"/>
  <c r="Z70" i="1" s="1"/>
  <c r="X70" i="1"/>
  <c r="U70" i="1"/>
  <c r="T70" i="1"/>
  <c r="S70" i="1"/>
  <c r="R70" i="1"/>
  <c r="Q70" i="1"/>
  <c r="P70" i="1"/>
  <c r="O70" i="1"/>
  <c r="W70" i="1" s="1"/>
  <c r="N70" i="1"/>
  <c r="V70" i="1" s="1"/>
  <c r="M70" i="1"/>
  <c r="L70" i="1"/>
  <c r="K70" i="1"/>
  <c r="I70" i="1"/>
  <c r="J70" i="1" s="1"/>
  <c r="H70" i="1"/>
  <c r="G70" i="1"/>
  <c r="F70" i="1"/>
  <c r="Y69" i="1"/>
  <c r="Z69" i="1" s="1"/>
  <c r="X69" i="1"/>
  <c r="U69" i="1"/>
  <c r="T69" i="1"/>
  <c r="S69" i="1"/>
  <c r="R69" i="1"/>
  <c r="Q69" i="1"/>
  <c r="P69" i="1"/>
  <c r="O69" i="1"/>
  <c r="W69" i="1" s="1"/>
  <c r="N69" i="1"/>
  <c r="V69" i="1" s="1"/>
  <c r="M69" i="1"/>
  <c r="L69" i="1"/>
  <c r="K69" i="1"/>
  <c r="I69" i="1"/>
  <c r="J69" i="1" s="1"/>
  <c r="H69" i="1"/>
  <c r="G69" i="1"/>
  <c r="F69" i="1"/>
  <c r="E69" i="1"/>
  <c r="Y68" i="1"/>
  <c r="Z68" i="1" s="1"/>
  <c r="X68" i="1"/>
  <c r="U68" i="1"/>
  <c r="T68" i="1"/>
  <c r="S68" i="1"/>
  <c r="R68" i="1"/>
  <c r="Q68" i="1"/>
  <c r="P68" i="1"/>
  <c r="O68" i="1"/>
  <c r="W68" i="1" s="1"/>
  <c r="N68" i="1"/>
  <c r="V68" i="1" s="1"/>
  <c r="M68" i="1"/>
  <c r="L68" i="1"/>
  <c r="K68" i="1"/>
  <c r="I68" i="1"/>
  <c r="J68" i="1" s="1"/>
  <c r="H68" i="1"/>
  <c r="G68" i="1"/>
  <c r="F68" i="1"/>
  <c r="E68" i="1"/>
  <c r="Y67" i="1"/>
  <c r="Z67" i="1" s="1"/>
  <c r="U67" i="1"/>
  <c r="T67" i="1"/>
  <c r="S67" i="1"/>
  <c r="R67" i="1"/>
  <c r="Q67" i="1"/>
  <c r="P67" i="1"/>
  <c r="O67" i="1"/>
  <c r="W67" i="1" s="1"/>
  <c r="N67" i="1"/>
  <c r="V67" i="1" s="1"/>
  <c r="M67" i="1"/>
  <c r="L67" i="1"/>
  <c r="K67" i="1"/>
  <c r="J67" i="1"/>
  <c r="I67" i="1"/>
  <c r="H67" i="1"/>
  <c r="G67" i="1"/>
  <c r="F67" i="1"/>
  <c r="Y66" i="1"/>
  <c r="Z66" i="1" s="1"/>
  <c r="X66" i="1"/>
  <c r="U66" i="1"/>
  <c r="T66" i="1"/>
  <c r="S66" i="1"/>
  <c r="R66" i="1"/>
  <c r="Q66" i="1"/>
  <c r="P66" i="1"/>
  <c r="O66" i="1"/>
  <c r="W66" i="1" s="1"/>
  <c r="N66" i="1"/>
  <c r="V66" i="1" s="1"/>
  <c r="M66" i="1"/>
  <c r="L66" i="1"/>
  <c r="K66" i="1"/>
  <c r="I66" i="1"/>
  <c r="J66" i="1" s="1"/>
  <c r="H66" i="1"/>
  <c r="G66" i="1"/>
  <c r="F66" i="1"/>
  <c r="Z65" i="1"/>
  <c r="Y65" i="1"/>
  <c r="X65" i="1"/>
  <c r="U65" i="1"/>
  <c r="T65" i="1"/>
  <c r="S65" i="1"/>
  <c r="R65" i="1"/>
  <c r="Q65" i="1"/>
  <c r="P65" i="1"/>
  <c r="O65" i="1"/>
  <c r="W65" i="1" s="1"/>
  <c r="N65" i="1"/>
  <c r="V65" i="1" s="1"/>
  <c r="M65" i="1"/>
  <c r="L65" i="1"/>
  <c r="K65" i="1"/>
  <c r="J65" i="1"/>
  <c r="I65" i="1"/>
  <c r="H65" i="1"/>
  <c r="G65" i="1"/>
  <c r="F65" i="1"/>
  <c r="E65" i="1"/>
  <c r="Y64" i="1"/>
  <c r="Z64" i="1" s="1"/>
  <c r="X64" i="1"/>
  <c r="U64" i="1"/>
  <c r="T64" i="1"/>
  <c r="S64" i="1"/>
  <c r="R64" i="1"/>
  <c r="Q64" i="1"/>
  <c r="P64" i="1"/>
  <c r="O64" i="1"/>
  <c r="W64" i="1" s="1"/>
  <c r="N64" i="1"/>
  <c r="V64" i="1" s="1"/>
  <c r="M64" i="1"/>
  <c r="L64" i="1"/>
  <c r="K64" i="1"/>
  <c r="I64" i="1"/>
  <c r="J64" i="1" s="1"/>
  <c r="H64" i="1"/>
  <c r="G64" i="1"/>
  <c r="F64" i="1"/>
  <c r="Y63" i="1"/>
  <c r="Z63" i="1" s="1"/>
  <c r="X63" i="1"/>
  <c r="U63" i="1"/>
  <c r="T63" i="1"/>
  <c r="S63" i="1"/>
  <c r="R63" i="1"/>
  <c r="Q63" i="1"/>
  <c r="P63" i="1"/>
  <c r="O63" i="1"/>
  <c r="W63" i="1" s="1"/>
  <c r="N63" i="1"/>
  <c r="V63" i="1" s="1"/>
  <c r="M63" i="1"/>
  <c r="L63" i="1"/>
  <c r="K63" i="1"/>
  <c r="I63" i="1"/>
  <c r="J63" i="1" s="1"/>
  <c r="H63" i="1"/>
  <c r="G63" i="1"/>
  <c r="F63" i="1"/>
  <c r="Z62" i="1"/>
  <c r="Y62" i="1"/>
  <c r="X62" i="1"/>
  <c r="U62" i="1"/>
  <c r="T62" i="1"/>
  <c r="S62" i="1"/>
  <c r="R62" i="1"/>
  <c r="Q62" i="1"/>
  <c r="P62" i="1"/>
  <c r="O62" i="1"/>
  <c r="W62" i="1" s="1"/>
  <c r="N62" i="1"/>
  <c r="V62" i="1" s="1"/>
  <c r="M62" i="1"/>
  <c r="L62" i="1"/>
  <c r="K62" i="1"/>
  <c r="J62" i="1"/>
  <c r="I62" i="1"/>
  <c r="H62" i="1"/>
  <c r="G62" i="1"/>
  <c r="F62" i="1"/>
  <c r="Z61" i="1"/>
  <c r="Y61" i="1"/>
  <c r="X61" i="1"/>
  <c r="U61" i="1"/>
  <c r="T61" i="1"/>
  <c r="S61" i="1"/>
  <c r="R61" i="1"/>
  <c r="Q61" i="1"/>
  <c r="P61" i="1"/>
  <c r="O61" i="1"/>
  <c r="W61" i="1" s="1"/>
  <c r="N61" i="1"/>
  <c r="V61" i="1" s="1"/>
  <c r="M61" i="1"/>
  <c r="L61" i="1"/>
  <c r="K61" i="1"/>
  <c r="J61" i="1"/>
  <c r="I61" i="1"/>
  <c r="H61" i="1"/>
  <c r="G61" i="1"/>
  <c r="F61" i="1"/>
  <c r="Z60" i="1"/>
  <c r="Y60" i="1"/>
  <c r="X60" i="1"/>
  <c r="U60" i="1"/>
  <c r="T60" i="1"/>
  <c r="S60" i="1"/>
  <c r="R60" i="1"/>
  <c r="Q60" i="1"/>
  <c r="P60" i="1"/>
  <c r="O60" i="1"/>
  <c r="W60" i="1" s="1"/>
  <c r="N60" i="1"/>
  <c r="V60" i="1" s="1"/>
  <c r="M60" i="1"/>
  <c r="L60" i="1"/>
  <c r="K60" i="1"/>
  <c r="J60" i="1"/>
  <c r="I60" i="1"/>
  <c r="H60" i="1"/>
  <c r="G60" i="1"/>
  <c r="F60" i="1"/>
  <c r="Y59" i="1"/>
  <c r="Z59" i="1" s="1"/>
  <c r="X59" i="1"/>
  <c r="U59" i="1"/>
  <c r="T59" i="1"/>
  <c r="S59" i="1"/>
  <c r="R59" i="1"/>
  <c r="Q59" i="1"/>
  <c r="P59" i="1"/>
  <c r="O59" i="1"/>
  <c r="W59" i="1" s="1"/>
  <c r="N59" i="1"/>
  <c r="V59" i="1" s="1"/>
  <c r="M59" i="1"/>
  <c r="L59" i="1"/>
  <c r="K59" i="1"/>
  <c r="I59" i="1"/>
  <c r="J59" i="1" s="1"/>
  <c r="H59" i="1"/>
  <c r="G59" i="1"/>
  <c r="F59" i="1"/>
  <c r="Y58" i="1"/>
  <c r="Z58" i="1" s="1"/>
  <c r="X58" i="1"/>
  <c r="U58" i="1"/>
  <c r="T58" i="1"/>
  <c r="S58" i="1"/>
  <c r="R58" i="1"/>
  <c r="Q58" i="1"/>
  <c r="P58" i="1"/>
  <c r="O58" i="1"/>
  <c r="W58" i="1" s="1"/>
  <c r="N58" i="1"/>
  <c r="V58" i="1" s="1"/>
  <c r="M58" i="1"/>
  <c r="L58" i="1"/>
  <c r="K58" i="1"/>
  <c r="I58" i="1"/>
  <c r="J58" i="1" s="1"/>
  <c r="H58" i="1"/>
  <c r="G58" i="1"/>
  <c r="F58" i="1"/>
  <c r="Y57" i="1"/>
  <c r="Z57" i="1" s="1"/>
  <c r="X57" i="1"/>
  <c r="U57" i="1"/>
  <c r="T57" i="1"/>
  <c r="S57" i="1"/>
  <c r="R57" i="1"/>
  <c r="Q57" i="1"/>
  <c r="P57" i="1"/>
  <c r="O57" i="1"/>
  <c r="W57" i="1" s="1"/>
  <c r="N57" i="1"/>
  <c r="V57" i="1" s="1"/>
  <c r="M57" i="1"/>
  <c r="L57" i="1"/>
  <c r="K57" i="1"/>
  <c r="I57" i="1"/>
  <c r="J57" i="1" s="1"/>
  <c r="H57" i="1"/>
  <c r="G57" i="1"/>
  <c r="F57" i="1"/>
  <c r="E57" i="1"/>
  <c r="Y56" i="1"/>
  <c r="Z56" i="1" s="1"/>
  <c r="X56" i="1"/>
  <c r="U56" i="1"/>
  <c r="T56" i="1"/>
  <c r="S56" i="1"/>
  <c r="R56" i="1"/>
  <c r="Q56" i="1"/>
  <c r="P56" i="1"/>
  <c r="O56" i="1"/>
  <c r="W56" i="1" s="1"/>
  <c r="N56" i="1"/>
  <c r="V56" i="1" s="1"/>
  <c r="M56" i="1"/>
  <c r="L56" i="1"/>
  <c r="K56" i="1"/>
  <c r="I56" i="1"/>
  <c r="J56" i="1" s="1"/>
  <c r="H56" i="1"/>
  <c r="G56" i="1"/>
  <c r="F56" i="1"/>
  <c r="Y55" i="1"/>
  <c r="Z55" i="1" s="1"/>
  <c r="U55" i="1"/>
  <c r="T55" i="1"/>
  <c r="S55" i="1"/>
  <c r="R55" i="1"/>
  <c r="Q55" i="1"/>
  <c r="P55" i="1"/>
  <c r="O55" i="1"/>
  <c r="W55" i="1" s="1"/>
  <c r="N55" i="1"/>
  <c r="V55" i="1" s="1"/>
  <c r="M55" i="1"/>
  <c r="L55" i="1"/>
  <c r="K55" i="1"/>
  <c r="J55" i="1"/>
  <c r="I55" i="1"/>
  <c r="H55" i="1"/>
  <c r="G55" i="1"/>
  <c r="F55" i="1"/>
  <c r="Y54" i="1"/>
  <c r="Z54" i="1" s="1"/>
  <c r="X54" i="1"/>
  <c r="U54" i="1"/>
  <c r="T54" i="1"/>
  <c r="S54" i="1"/>
  <c r="R54" i="1"/>
  <c r="Q54" i="1"/>
  <c r="P54" i="1"/>
  <c r="O54" i="1"/>
  <c r="W54" i="1" s="1"/>
  <c r="N54" i="1"/>
  <c r="V54" i="1" s="1"/>
  <c r="M54" i="1"/>
  <c r="L54" i="1"/>
  <c r="K54" i="1"/>
  <c r="I54" i="1"/>
  <c r="J54" i="1" s="1"/>
  <c r="H54" i="1"/>
  <c r="G54" i="1"/>
  <c r="F54" i="1"/>
  <c r="Y53" i="1"/>
  <c r="Z53" i="1" s="1"/>
  <c r="X53" i="1"/>
  <c r="U53" i="1"/>
  <c r="T53" i="1"/>
  <c r="S53" i="1"/>
  <c r="R53" i="1"/>
  <c r="Q53" i="1"/>
  <c r="P53" i="1"/>
  <c r="O53" i="1"/>
  <c r="W53" i="1" s="1"/>
  <c r="N53" i="1"/>
  <c r="V53" i="1" s="1"/>
  <c r="M53" i="1"/>
  <c r="L53" i="1"/>
  <c r="K53" i="1"/>
  <c r="I53" i="1"/>
  <c r="J53" i="1" s="1"/>
  <c r="H53" i="1"/>
  <c r="G53" i="1"/>
  <c r="F53" i="1"/>
  <c r="E53" i="1"/>
  <c r="Y52" i="1"/>
  <c r="Z52" i="1" s="1"/>
  <c r="X52" i="1"/>
  <c r="U52" i="1"/>
  <c r="T52" i="1"/>
  <c r="S52" i="1"/>
  <c r="R52" i="1"/>
  <c r="Q52" i="1"/>
  <c r="P52" i="1"/>
  <c r="O52" i="1"/>
  <c r="W52" i="1" s="1"/>
  <c r="N52" i="1"/>
  <c r="V52" i="1" s="1"/>
  <c r="M52" i="1"/>
  <c r="L52" i="1"/>
  <c r="K52" i="1"/>
  <c r="I52" i="1"/>
  <c r="J52" i="1" s="1"/>
  <c r="H52" i="1"/>
  <c r="G52" i="1"/>
  <c r="F52" i="1"/>
  <c r="Y51" i="1"/>
  <c r="Z51" i="1" s="1"/>
  <c r="X51" i="1"/>
  <c r="U51" i="1"/>
  <c r="T51" i="1"/>
  <c r="S51" i="1"/>
  <c r="R51" i="1"/>
  <c r="Q51" i="1"/>
  <c r="P51" i="1"/>
  <c r="O51" i="1"/>
  <c r="W51" i="1" s="1"/>
  <c r="N51" i="1"/>
  <c r="V51" i="1" s="1"/>
  <c r="M51" i="1"/>
  <c r="L51" i="1"/>
  <c r="K51" i="1"/>
  <c r="I51" i="1"/>
  <c r="J51" i="1" s="1"/>
  <c r="H51" i="1"/>
  <c r="G51" i="1"/>
  <c r="F51" i="1"/>
  <c r="E51" i="1"/>
  <c r="Y50" i="1"/>
  <c r="Z50" i="1" s="1"/>
  <c r="U50" i="1"/>
  <c r="T50" i="1"/>
  <c r="S50" i="1"/>
  <c r="R50" i="1"/>
  <c r="Q50" i="1"/>
  <c r="P50" i="1"/>
  <c r="O50" i="1"/>
  <c r="W50" i="1" s="1"/>
  <c r="N50" i="1"/>
  <c r="V50" i="1" s="1"/>
  <c r="M50" i="1"/>
  <c r="L50" i="1"/>
  <c r="K50" i="1"/>
  <c r="J50" i="1"/>
  <c r="I50" i="1"/>
  <c r="H50" i="1"/>
  <c r="G50" i="1"/>
  <c r="F50" i="1"/>
  <c r="Y49" i="1"/>
  <c r="Z49" i="1" s="1"/>
  <c r="U49" i="1"/>
  <c r="T49" i="1"/>
  <c r="S49" i="1"/>
  <c r="R49" i="1"/>
  <c r="Q49" i="1"/>
  <c r="P49" i="1"/>
  <c r="O49" i="1"/>
  <c r="W49" i="1" s="1"/>
  <c r="N49" i="1"/>
  <c r="V49" i="1" s="1"/>
  <c r="M49" i="1"/>
  <c r="L49" i="1"/>
  <c r="K49" i="1"/>
  <c r="J49" i="1"/>
  <c r="I49" i="1"/>
  <c r="H49" i="1"/>
  <c r="G49" i="1"/>
  <c r="F49" i="1"/>
  <c r="Y48" i="1"/>
  <c r="Z48" i="1" s="1"/>
  <c r="U48" i="1"/>
  <c r="T48" i="1"/>
  <c r="S48" i="1"/>
  <c r="R48" i="1"/>
  <c r="Q48" i="1"/>
  <c r="P48" i="1"/>
  <c r="O48" i="1"/>
  <c r="W48" i="1" s="1"/>
  <c r="N48" i="1"/>
  <c r="V48" i="1" s="1"/>
  <c r="M48" i="1"/>
  <c r="L48" i="1"/>
  <c r="K48" i="1"/>
  <c r="J48" i="1"/>
  <c r="I48" i="1"/>
  <c r="H48" i="1"/>
  <c r="G48" i="1"/>
  <c r="F48" i="1"/>
  <c r="Y47" i="1"/>
  <c r="Z47" i="1" s="1"/>
  <c r="U47" i="1"/>
  <c r="T47" i="1"/>
  <c r="S47" i="1"/>
  <c r="R47" i="1"/>
  <c r="Q47" i="1"/>
  <c r="P47" i="1"/>
  <c r="O47" i="1"/>
  <c r="W47" i="1" s="1"/>
  <c r="N47" i="1"/>
  <c r="V47" i="1" s="1"/>
  <c r="M47" i="1"/>
  <c r="L47" i="1"/>
  <c r="K47" i="1"/>
  <c r="J47" i="1"/>
  <c r="I47" i="1"/>
  <c r="H47" i="1"/>
  <c r="G47" i="1"/>
  <c r="F47" i="1"/>
  <c r="Y46" i="1"/>
  <c r="Z46" i="1" s="1"/>
  <c r="U46" i="1"/>
  <c r="T46" i="1"/>
  <c r="S46" i="1"/>
  <c r="R46" i="1"/>
  <c r="Q46" i="1"/>
  <c r="P46" i="1"/>
  <c r="O46" i="1"/>
  <c r="W46" i="1" s="1"/>
  <c r="N46" i="1"/>
  <c r="V46" i="1" s="1"/>
  <c r="M46" i="1"/>
  <c r="L46" i="1"/>
  <c r="K46" i="1"/>
  <c r="J46" i="1"/>
  <c r="I46" i="1"/>
  <c r="H46" i="1"/>
  <c r="G46" i="1"/>
  <c r="F46" i="1"/>
  <c r="Y45" i="1"/>
  <c r="Z45" i="1" s="1"/>
  <c r="U45" i="1"/>
  <c r="T45" i="1"/>
  <c r="S45" i="1"/>
  <c r="R45" i="1"/>
  <c r="Q45" i="1"/>
  <c r="P45" i="1"/>
  <c r="O45" i="1"/>
  <c r="W45" i="1" s="1"/>
  <c r="N45" i="1"/>
  <c r="V45" i="1" s="1"/>
  <c r="M45" i="1"/>
  <c r="L45" i="1"/>
  <c r="K45" i="1"/>
  <c r="J45" i="1"/>
  <c r="I45" i="1"/>
  <c r="H45" i="1"/>
  <c r="G45" i="1"/>
  <c r="F45" i="1"/>
  <c r="Y44" i="1"/>
  <c r="Z44" i="1" s="1"/>
  <c r="U44" i="1"/>
  <c r="T44" i="1"/>
  <c r="S44" i="1"/>
  <c r="R44" i="1"/>
  <c r="Q44" i="1"/>
  <c r="P44" i="1"/>
  <c r="O44" i="1"/>
  <c r="W44" i="1" s="1"/>
  <c r="N44" i="1"/>
  <c r="V44" i="1" s="1"/>
  <c r="M44" i="1"/>
  <c r="L44" i="1"/>
  <c r="K44" i="1"/>
  <c r="J44" i="1"/>
  <c r="I44" i="1"/>
  <c r="H44" i="1"/>
  <c r="G44" i="1"/>
  <c r="F44" i="1"/>
  <c r="Y43" i="1"/>
  <c r="Z43" i="1" s="1"/>
  <c r="U43" i="1"/>
  <c r="T43" i="1"/>
  <c r="S43" i="1"/>
  <c r="R43" i="1"/>
  <c r="Q43" i="1"/>
  <c r="P43" i="1"/>
  <c r="O43" i="1"/>
  <c r="W43" i="1" s="1"/>
  <c r="N43" i="1"/>
  <c r="V43" i="1" s="1"/>
  <c r="M43" i="1"/>
  <c r="L43" i="1"/>
  <c r="K43" i="1"/>
  <c r="J43" i="1"/>
  <c r="I43" i="1"/>
  <c r="H43" i="1"/>
  <c r="G43" i="1"/>
  <c r="F43" i="1"/>
  <c r="Y42" i="1"/>
  <c r="Z42" i="1" s="1"/>
  <c r="U42" i="1"/>
  <c r="T42" i="1"/>
  <c r="S42" i="1"/>
  <c r="R42" i="1"/>
  <c r="Q42" i="1"/>
  <c r="P42" i="1"/>
  <c r="O42" i="1"/>
  <c r="W42" i="1" s="1"/>
  <c r="N42" i="1"/>
  <c r="V42" i="1" s="1"/>
  <c r="M42" i="1"/>
  <c r="L42" i="1"/>
  <c r="K42" i="1"/>
  <c r="J42" i="1"/>
  <c r="I42" i="1"/>
  <c r="H42" i="1"/>
  <c r="G42" i="1"/>
  <c r="F42" i="1"/>
  <c r="U41" i="1"/>
  <c r="T41" i="1"/>
  <c r="S41" i="1"/>
  <c r="R41" i="1"/>
  <c r="Q41" i="1"/>
  <c r="P41" i="1"/>
  <c r="O41" i="1"/>
  <c r="W41" i="1" s="1"/>
  <c r="N41" i="1"/>
  <c r="V41" i="1" s="1"/>
  <c r="M41" i="1"/>
  <c r="L41" i="1"/>
  <c r="K41" i="1"/>
  <c r="I41" i="1"/>
  <c r="J41" i="1" s="1"/>
  <c r="H41" i="1"/>
  <c r="G41" i="1"/>
  <c r="F41" i="1"/>
  <c r="U40" i="1"/>
  <c r="T40" i="1"/>
  <c r="S40" i="1"/>
  <c r="R40" i="1"/>
  <c r="Q40" i="1"/>
  <c r="P40" i="1"/>
  <c r="O40" i="1"/>
  <c r="W40" i="1" s="1"/>
  <c r="N40" i="1"/>
  <c r="V40" i="1" s="1"/>
  <c r="M40" i="1"/>
  <c r="L40" i="1"/>
  <c r="K40" i="1"/>
  <c r="J40" i="1"/>
  <c r="I40" i="1"/>
  <c r="H40" i="1"/>
  <c r="G40" i="1"/>
  <c r="F40" i="1"/>
  <c r="U39" i="1"/>
  <c r="T39" i="1"/>
  <c r="S39" i="1"/>
  <c r="R39" i="1"/>
  <c r="Q39" i="1"/>
  <c r="P39" i="1"/>
  <c r="O39" i="1"/>
  <c r="W39" i="1" s="1"/>
  <c r="N39" i="1"/>
  <c r="V39" i="1" s="1"/>
  <c r="M39" i="1"/>
  <c r="L39" i="1"/>
  <c r="K39" i="1"/>
  <c r="J39" i="1"/>
  <c r="I39" i="1"/>
  <c r="H39" i="1"/>
  <c r="G39" i="1"/>
  <c r="F39" i="1"/>
  <c r="U38" i="1"/>
  <c r="T38" i="1"/>
  <c r="S38" i="1"/>
  <c r="R38" i="1"/>
  <c r="Q38" i="1"/>
  <c r="P38" i="1"/>
  <c r="O38" i="1"/>
  <c r="W38" i="1" s="1"/>
  <c r="N38" i="1"/>
  <c r="V38" i="1" s="1"/>
  <c r="M38" i="1"/>
  <c r="L38" i="1"/>
  <c r="K38" i="1"/>
  <c r="J38" i="1"/>
  <c r="I38" i="1"/>
  <c r="H38" i="1"/>
  <c r="G38" i="1"/>
  <c r="F38" i="1"/>
  <c r="U37" i="1"/>
  <c r="T37" i="1"/>
  <c r="S37" i="1"/>
  <c r="R37" i="1"/>
  <c r="Q37" i="1"/>
  <c r="P37" i="1"/>
  <c r="O37" i="1"/>
  <c r="W37" i="1" s="1"/>
  <c r="N37" i="1"/>
  <c r="V37" i="1" s="1"/>
  <c r="M37" i="1"/>
  <c r="L37" i="1"/>
  <c r="K37" i="1"/>
  <c r="I37" i="1"/>
  <c r="J37" i="1" s="1"/>
  <c r="H37" i="1"/>
  <c r="G37" i="1"/>
  <c r="F37" i="1"/>
  <c r="U36" i="1"/>
  <c r="T36" i="1"/>
  <c r="S36" i="1"/>
  <c r="R36" i="1"/>
  <c r="Q36" i="1"/>
  <c r="O36" i="1"/>
  <c r="W36" i="1" s="1"/>
  <c r="N36" i="1"/>
  <c r="V36" i="1" s="1"/>
  <c r="M36" i="1"/>
  <c r="L36" i="1"/>
  <c r="K36" i="1"/>
  <c r="J36" i="1"/>
  <c r="I36" i="1"/>
  <c r="H36" i="1"/>
  <c r="G36" i="1"/>
  <c r="F36" i="1"/>
  <c r="U35" i="1"/>
  <c r="T35" i="1"/>
  <c r="S35" i="1"/>
  <c r="R35" i="1"/>
  <c r="Q35" i="1"/>
  <c r="O35" i="1"/>
  <c r="W35" i="1" s="1"/>
  <c r="N35" i="1"/>
  <c r="V35" i="1" s="1"/>
  <c r="M35" i="1"/>
  <c r="L35" i="1"/>
  <c r="K35" i="1"/>
  <c r="I35" i="1"/>
  <c r="J35" i="1" s="1"/>
  <c r="H35" i="1"/>
  <c r="G35" i="1"/>
  <c r="F35" i="1"/>
  <c r="U34" i="1"/>
  <c r="T34" i="1"/>
  <c r="S34" i="1"/>
  <c r="R34" i="1"/>
  <c r="Q34" i="1"/>
  <c r="P34" i="1"/>
  <c r="O34" i="1"/>
  <c r="W34" i="1" s="1"/>
  <c r="N34" i="1"/>
  <c r="V34" i="1" s="1"/>
  <c r="M34" i="1"/>
  <c r="L34" i="1"/>
  <c r="K34" i="1"/>
  <c r="J34" i="1"/>
  <c r="I34" i="1"/>
  <c r="H34" i="1"/>
  <c r="G34" i="1"/>
  <c r="F34" i="1"/>
  <c r="U33" i="1"/>
  <c r="T33" i="1"/>
  <c r="S33" i="1"/>
  <c r="R33" i="1"/>
  <c r="Q33" i="1"/>
  <c r="P33" i="1"/>
  <c r="O33" i="1"/>
  <c r="W33" i="1" s="1"/>
  <c r="N33" i="1"/>
  <c r="V33" i="1" s="1"/>
  <c r="M33" i="1"/>
  <c r="L33" i="1"/>
  <c r="K33" i="1"/>
  <c r="I33" i="1"/>
  <c r="J33" i="1" s="1"/>
  <c r="H33" i="1"/>
  <c r="G33" i="1"/>
  <c r="F33" i="1"/>
  <c r="Y32" i="1"/>
  <c r="Z32" i="1" s="1"/>
  <c r="U32" i="1"/>
  <c r="T32" i="1"/>
  <c r="S32" i="1"/>
  <c r="R32" i="1"/>
  <c r="Q32" i="1"/>
  <c r="P32" i="1"/>
  <c r="O32" i="1"/>
  <c r="W32" i="1" s="1"/>
  <c r="N32" i="1"/>
  <c r="V32" i="1" s="1"/>
  <c r="M32" i="1"/>
  <c r="L32" i="1"/>
  <c r="K32" i="1"/>
  <c r="J32" i="1"/>
  <c r="I32" i="1"/>
  <c r="H32" i="1"/>
  <c r="G32" i="1"/>
  <c r="F32" i="1"/>
  <c r="U31" i="1"/>
  <c r="T31" i="1"/>
  <c r="S31" i="1"/>
  <c r="R31" i="1"/>
  <c r="Q31" i="1"/>
  <c r="P31" i="1"/>
  <c r="O31" i="1"/>
  <c r="W31" i="1" s="1"/>
  <c r="N31" i="1"/>
  <c r="V31" i="1" s="1"/>
  <c r="M31" i="1"/>
  <c r="L31" i="1"/>
  <c r="K31" i="1"/>
  <c r="J31" i="1"/>
  <c r="I31" i="1"/>
  <c r="H31" i="1"/>
  <c r="G31" i="1"/>
  <c r="F31" i="1"/>
  <c r="U30" i="1"/>
  <c r="T30" i="1"/>
  <c r="S30" i="1"/>
  <c r="R30" i="1"/>
  <c r="Q30" i="1"/>
  <c r="P30" i="1"/>
  <c r="O30" i="1"/>
  <c r="W30" i="1" s="1"/>
  <c r="N30" i="1"/>
  <c r="V30" i="1" s="1"/>
  <c r="M30" i="1"/>
  <c r="L30" i="1"/>
  <c r="K30" i="1"/>
  <c r="I30" i="1"/>
  <c r="J30" i="1" s="1"/>
  <c r="H30" i="1"/>
  <c r="G30" i="1"/>
  <c r="F30" i="1"/>
  <c r="U29" i="1"/>
  <c r="T29" i="1"/>
  <c r="S29" i="1"/>
  <c r="R29" i="1"/>
  <c r="Q29" i="1"/>
  <c r="P29" i="1"/>
  <c r="O29" i="1"/>
  <c r="W29" i="1" s="1"/>
  <c r="N29" i="1"/>
  <c r="V29" i="1" s="1"/>
  <c r="M29" i="1"/>
  <c r="L29" i="1"/>
  <c r="K29" i="1"/>
  <c r="J29" i="1"/>
  <c r="I29" i="1"/>
  <c r="H29" i="1"/>
  <c r="G29" i="1"/>
  <c r="F29" i="1"/>
  <c r="U28" i="1"/>
  <c r="T28" i="1"/>
  <c r="S28" i="1"/>
  <c r="R28" i="1"/>
  <c r="Q28" i="1"/>
  <c r="P28" i="1"/>
  <c r="O28" i="1"/>
  <c r="W28" i="1" s="1"/>
  <c r="N28" i="1"/>
  <c r="V28" i="1" s="1"/>
  <c r="M28" i="1"/>
  <c r="L28" i="1"/>
  <c r="K28" i="1"/>
  <c r="J28" i="1"/>
  <c r="I28" i="1"/>
  <c r="H28" i="1"/>
  <c r="G28" i="1"/>
  <c r="F28" i="1"/>
  <c r="U27" i="1"/>
  <c r="T27" i="1"/>
  <c r="S27" i="1"/>
  <c r="R27" i="1"/>
  <c r="Q27" i="1"/>
  <c r="P27" i="1"/>
  <c r="O27" i="1"/>
  <c r="W27" i="1" s="1"/>
  <c r="N27" i="1"/>
  <c r="V27" i="1" s="1"/>
  <c r="M27" i="1"/>
  <c r="L27" i="1"/>
  <c r="K27" i="1"/>
  <c r="J27" i="1"/>
  <c r="I27" i="1"/>
  <c r="H27" i="1"/>
  <c r="G27" i="1"/>
  <c r="F27" i="1"/>
  <c r="U26" i="1"/>
  <c r="T26" i="1"/>
  <c r="S26" i="1"/>
  <c r="R26" i="1"/>
  <c r="Q26" i="1"/>
  <c r="P26" i="1"/>
  <c r="O26" i="1"/>
  <c r="W26" i="1" s="1"/>
  <c r="N26" i="1"/>
  <c r="V26" i="1" s="1"/>
  <c r="M26" i="1"/>
  <c r="L26" i="1"/>
  <c r="K26" i="1"/>
  <c r="J26" i="1"/>
  <c r="I26" i="1"/>
  <c r="H26" i="1"/>
  <c r="G26" i="1"/>
  <c r="F26" i="1"/>
  <c r="U25" i="1"/>
  <c r="T25" i="1"/>
  <c r="S25" i="1"/>
  <c r="R25" i="1"/>
  <c r="Q25" i="1"/>
  <c r="P25" i="1"/>
  <c r="O25" i="1"/>
  <c r="W25" i="1" s="1"/>
  <c r="N25" i="1"/>
  <c r="M25" i="1"/>
  <c r="L25" i="1"/>
  <c r="K25" i="1"/>
  <c r="I25" i="1"/>
  <c r="J25" i="1" s="1"/>
  <c r="H25" i="1"/>
  <c r="G25" i="1"/>
  <c r="F25" i="1"/>
  <c r="Z24" i="1"/>
  <c r="Y24" i="1"/>
  <c r="U24" i="1"/>
  <c r="T24" i="1"/>
  <c r="S24" i="1"/>
  <c r="R24" i="1"/>
  <c r="Q24" i="1"/>
  <c r="P24" i="1"/>
  <c r="O24" i="1"/>
  <c r="W24" i="1" s="1"/>
  <c r="N24" i="1"/>
  <c r="V24" i="1" s="1"/>
  <c r="M24" i="1"/>
  <c r="L24" i="1"/>
  <c r="K24" i="1"/>
  <c r="I24" i="1"/>
  <c r="J24" i="1" s="1"/>
  <c r="H24" i="1"/>
  <c r="G24" i="1"/>
  <c r="F24" i="1"/>
  <c r="U23" i="1"/>
  <c r="T23" i="1"/>
  <c r="S23" i="1"/>
  <c r="R23" i="1"/>
  <c r="Q23" i="1"/>
  <c r="P23" i="1"/>
  <c r="O23" i="1"/>
  <c r="W23" i="1" s="1"/>
  <c r="N23" i="1"/>
  <c r="V23" i="1" s="1"/>
  <c r="M23" i="1"/>
  <c r="L23" i="1"/>
  <c r="K23" i="1"/>
  <c r="I23" i="1"/>
  <c r="J23" i="1" s="1"/>
  <c r="H23" i="1"/>
  <c r="G23" i="1"/>
  <c r="F23" i="1"/>
  <c r="U22" i="1"/>
  <c r="T22" i="1"/>
  <c r="S22" i="1"/>
  <c r="R22" i="1"/>
  <c r="Q22" i="1"/>
  <c r="P22" i="1"/>
  <c r="O22" i="1"/>
  <c r="W22" i="1" s="1"/>
  <c r="N22" i="1"/>
  <c r="V22" i="1" s="1"/>
  <c r="M22" i="1"/>
  <c r="L22" i="1"/>
  <c r="K22" i="1"/>
  <c r="I22" i="1"/>
  <c r="J22" i="1" s="1"/>
  <c r="H22" i="1"/>
  <c r="G22" i="1"/>
  <c r="F22" i="1"/>
  <c r="U21" i="1"/>
  <c r="T21" i="1"/>
  <c r="S21" i="1"/>
  <c r="R21" i="1"/>
  <c r="Q21" i="1"/>
  <c r="P21" i="1"/>
  <c r="O21" i="1"/>
  <c r="W21" i="1" s="1"/>
  <c r="N21" i="1"/>
  <c r="V21" i="1" s="1"/>
  <c r="M21" i="1"/>
  <c r="L21" i="1"/>
  <c r="K21" i="1"/>
  <c r="I21" i="1"/>
  <c r="J21" i="1" s="1"/>
  <c r="H21" i="1"/>
  <c r="G21" i="1"/>
  <c r="F21" i="1"/>
  <c r="U20" i="1"/>
  <c r="T20" i="1"/>
  <c r="S20" i="1"/>
  <c r="R20" i="1"/>
  <c r="Q20" i="1"/>
  <c r="P20" i="1"/>
  <c r="O20" i="1"/>
  <c r="W20" i="1" s="1"/>
  <c r="N20" i="1"/>
  <c r="V20" i="1" s="1"/>
  <c r="M20" i="1"/>
  <c r="L20" i="1"/>
  <c r="K20" i="1"/>
  <c r="I20" i="1"/>
  <c r="J20" i="1" s="1"/>
  <c r="H20" i="1"/>
  <c r="G20" i="1"/>
  <c r="F20" i="1"/>
  <c r="U19" i="1"/>
  <c r="T19" i="1"/>
  <c r="S19" i="1"/>
  <c r="R19" i="1"/>
  <c r="Q19" i="1"/>
  <c r="P19" i="1"/>
  <c r="O19" i="1"/>
  <c r="W19" i="1" s="1"/>
  <c r="N19" i="1"/>
  <c r="V19" i="1" s="1"/>
  <c r="M19" i="1"/>
  <c r="L19" i="1"/>
  <c r="K19" i="1"/>
  <c r="I19" i="1"/>
  <c r="J19" i="1" s="1"/>
  <c r="H19" i="1"/>
  <c r="G19" i="1"/>
  <c r="F19" i="1"/>
  <c r="U18" i="1"/>
  <c r="T18" i="1"/>
  <c r="S18" i="1"/>
  <c r="R18" i="1"/>
  <c r="Q18" i="1"/>
  <c r="P18" i="1"/>
  <c r="O18" i="1"/>
  <c r="W18" i="1" s="1"/>
  <c r="N18" i="1"/>
  <c r="V18" i="1" s="1"/>
  <c r="M18" i="1"/>
  <c r="L18" i="1"/>
  <c r="K18" i="1"/>
  <c r="I18" i="1"/>
  <c r="J18" i="1" s="1"/>
  <c r="H18" i="1"/>
  <c r="G18" i="1"/>
  <c r="F18" i="1"/>
  <c r="U17" i="1"/>
  <c r="T17" i="1"/>
  <c r="S17" i="1"/>
  <c r="R17" i="1"/>
  <c r="Q17" i="1"/>
  <c r="P17" i="1"/>
  <c r="O17" i="1"/>
  <c r="W17" i="1" s="1"/>
  <c r="N17" i="1"/>
  <c r="V17" i="1" s="1"/>
  <c r="M17" i="1"/>
  <c r="L17" i="1"/>
  <c r="K17" i="1"/>
  <c r="I17" i="1"/>
  <c r="J17" i="1" s="1"/>
  <c r="H17" i="1"/>
  <c r="G17" i="1"/>
  <c r="F17" i="1"/>
  <c r="U16" i="1"/>
  <c r="T16" i="1"/>
  <c r="S16" i="1"/>
  <c r="R16" i="1"/>
  <c r="Q16" i="1"/>
  <c r="P16" i="1"/>
  <c r="O16" i="1"/>
  <c r="W16" i="1" s="1"/>
  <c r="N16" i="1"/>
  <c r="V16" i="1" s="1"/>
  <c r="M16" i="1"/>
  <c r="L16" i="1"/>
  <c r="K16" i="1"/>
  <c r="I16" i="1"/>
  <c r="J16" i="1" s="1"/>
  <c r="H16" i="1"/>
  <c r="G16" i="1"/>
  <c r="F16" i="1"/>
  <c r="U15" i="1"/>
  <c r="T15" i="1"/>
  <c r="S15" i="1"/>
  <c r="R15" i="1"/>
  <c r="Q15" i="1"/>
  <c r="P15" i="1"/>
  <c r="O15" i="1"/>
  <c r="W15" i="1" s="1"/>
  <c r="N15" i="1"/>
  <c r="V15" i="1" s="1"/>
  <c r="M15" i="1"/>
  <c r="L15" i="1"/>
  <c r="K15" i="1"/>
  <c r="J15" i="1"/>
  <c r="I15" i="1"/>
  <c r="H15" i="1"/>
  <c r="G15" i="1"/>
  <c r="F15" i="1"/>
  <c r="U14" i="1"/>
  <c r="T14" i="1"/>
  <c r="S14" i="1"/>
  <c r="R14" i="1"/>
  <c r="Q14" i="1"/>
  <c r="P14" i="1"/>
  <c r="O14" i="1"/>
  <c r="W14" i="1" s="1"/>
  <c r="N14" i="1"/>
  <c r="V14" i="1" s="1"/>
  <c r="M14" i="1"/>
  <c r="L14" i="1"/>
  <c r="K14" i="1"/>
  <c r="J14" i="1"/>
  <c r="I14" i="1"/>
  <c r="H14" i="1"/>
  <c r="G14" i="1"/>
  <c r="F14" i="1"/>
  <c r="U13" i="1"/>
  <c r="T13" i="1"/>
  <c r="S13" i="1"/>
  <c r="R13" i="1"/>
  <c r="Q13" i="1"/>
  <c r="P13" i="1"/>
  <c r="O13" i="1"/>
  <c r="W13" i="1" s="1"/>
  <c r="N13" i="1"/>
  <c r="V13" i="1" s="1"/>
  <c r="M13" i="1"/>
  <c r="L13" i="1"/>
  <c r="K13" i="1"/>
  <c r="I13" i="1"/>
  <c r="J13" i="1" s="1"/>
  <c r="H13" i="1"/>
  <c r="G13" i="1"/>
  <c r="F13" i="1"/>
  <c r="U12" i="1"/>
  <c r="T12" i="1"/>
  <c r="S12" i="1"/>
  <c r="R12" i="1"/>
  <c r="Q12" i="1"/>
  <c r="P12" i="1"/>
  <c r="O12" i="1"/>
  <c r="W12" i="1" s="1"/>
  <c r="N12" i="1"/>
  <c r="V12" i="1" s="1"/>
  <c r="M12" i="1"/>
  <c r="L12" i="1"/>
  <c r="K12" i="1"/>
  <c r="I12" i="1"/>
  <c r="J12" i="1" s="1"/>
  <c r="H12" i="1"/>
  <c r="G12" i="1"/>
  <c r="F12" i="1"/>
  <c r="U11" i="1"/>
  <c r="T11" i="1"/>
  <c r="S11" i="1"/>
  <c r="R11" i="1"/>
  <c r="Q11" i="1"/>
  <c r="P11" i="1"/>
  <c r="O11" i="1"/>
  <c r="W11" i="1" s="1"/>
  <c r="N11" i="1"/>
  <c r="V11" i="1" s="1"/>
  <c r="M11" i="1"/>
  <c r="L11" i="1"/>
  <c r="K11" i="1"/>
  <c r="J11" i="1"/>
  <c r="I11" i="1"/>
  <c r="H11" i="1"/>
  <c r="G11" i="1"/>
  <c r="F11" i="1"/>
  <c r="Y10" i="1"/>
  <c r="Z10" i="1" s="1"/>
  <c r="U10" i="1"/>
  <c r="T10" i="1"/>
  <c r="S10" i="1"/>
  <c r="R10" i="1"/>
  <c r="Q10" i="1"/>
  <c r="P10" i="1"/>
  <c r="O10" i="1"/>
  <c r="W10" i="1" s="1"/>
  <c r="N10" i="1"/>
  <c r="V10" i="1" s="1"/>
  <c r="M10" i="1"/>
  <c r="L10" i="1"/>
  <c r="K10" i="1"/>
  <c r="I10" i="1"/>
  <c r="J10" i="1" s="1"/>
  <c r="H10" i="1"/>
  <c r="G10" i="1"/>
  <c r="F10" i="1"/>
</calcChain>
</file>

<file path=xl/sharedStrings.xml><?xml version="1.0" encoding="utf-8"?>
<sst xmlns="http://schemas.openxmlformats.org/spreadsheetml/2006/main" count="125" uniqueCount="116">
  <si>
    <t>SEGUIMIENTO CONSOLIDADO DEL PLAN OPERATIVO ANUAL</t>
  </si>
  <si>
    <t>Código: F-PLAN-006
Versión: 04</t>
  </si>
  <si>
    <r>
      <t>VIGENCIA:</t>
    </r>
    <r>
      <rPr>
        <b/>
        <u/>
        <sz val="20"/>
        <rFont val="Calibri"/>
      </rPr>
      <t xml:space="preserve"> </t>
    </r>
  </si>
  <si>
    <t>PLAN ESTRATÉGICO</t>
  </si>
  <si>
    <t>PLAN OPERATIVO ANUAL</t>
  </si>
  <si>
    <t xml:space="preserve">EJECUCION  EN UNIDADAD DE MEDIDA </t>
  </si>
  <si>
    <t xml:space="preserve">EJECUCION PRESUESTAL </t>
  </si>
  <si>
    <t xml:space="preserve">DECISIONES TOMADAS SOBRE LAS MEDIDAS CORRECTIVAS </t>
  </si>
  <si>
    <t>TRIM1</t>
  </si>
  <si>
    <t>TRIM2</t>
  </si>
  <si>
    <t>TRIM3</t>
  </si>
  <si>
    <t>TRIM4</t>
  </si>
  <si>
    <t>EJECUCION CONSOLIDADA</t>
  </si>
  <si>
    <t>ITEM  EVIDENCIAS</t>
  </si>
  <si>
    <t>LÍNEA DE ACCIÓN ESTRATÉGICA</t>
  </si>
  <si>
    <t>OBJETIVO ESTRATEGICO</t>
  </si>
  <si>
    <t>ESTRATEGIA</t>
  </si>
  <si>
    <t>PODERACIÓN ESTRATEGIA</t>
  </si>
  <si>
    <t>DECRIPCIÓN ACTIVIDAD</t>
  </si>
  <si>
    <t>DEPENDENCIA RESPONSABLE</t>
  </si>
  <si>
    <t>FORMULA DE INDICADOR</t>
  </si>
  <si>
    <t xml:space="preserve">META </t>
  </si>
  <si>
    <t>PONDERACIÓN ACTIVIDAD</t>
  </si>
  <si>
    <t>FECHA DE INICIO</t>
  </si>
  <si>
    <t>FECHA DE TERMINACIÓN</t>
  </si>
  <si>
    <t>EJECUTADO</t>
  </si>
  <si>
    <t>% 
EJECUTADO</t>
  </si>
  <si>
    <t xml:space="preserve">PRESUPUESTO ASIGNADO
</t>
  </si>
  <si>
    <t xml:space="preserve">EJECUCIÓN PRESUPUESTAL RESPECTO A LA  META CONSOLIDADA FINAL </t>
  </si>
  <si>
    <t>AJUSTE A META</t>
  </si>
  <si>
    <t>OTROS CONCEPTOS AJUSTADOS</t>
  </si>
  <si>
    <t>JUSTIFICACIONES FACTORES INTERNOS</t>
  </si>
  <si>
    <t>JUSTIFICACIONES FACTORES EXTERNOS</t>
  </si>
  <si>
    <t xml:space="preserve">ACTA DEL COMITÉ DIRECTIVO </t>
  </si>
  <si>
    <t xml:space="preserve">META CONSOLIDADA INICIAL </t>
  </si>
  <si>
    <t xml:space="preserve">META CONSOLIDADA FINAL </t>
  </si>
  <si>
    <t>SUPERVISIÓN</t>
  </si>
  <si>
    <t>Fortalecer el modelo de supervisión con un enfoque basado en riesgos y en estándares NIIF en el sector vigilado.</t>
  </si>
  <si>
    <t>Verificar en las organizaciones vigiladas el cumplimiento del proceso de aplicación de los marcos técnicos normativos para NIIF, NIIF para PYMES y régimen simplificado.</t>
  </si>
  <si>
    <t xml:space="preserve"> </t>
  </si>
  <si>
    <t>Revisar el estado actual de esquema de supervisión</t>
  </si>
  <si>
    <t xml:space="preserve"> Actualizar el esquema de supervisión con un enfoque basado en riesgos y NIIF</t>
  </si>
  <si>
    <t>Ampliar la cobertura de supervisión y adelantar las acciones pertinentes</t>
  </si>
  <si>
    <t>Fortalecer la labor de auditoria de cumplimiento en los niveles 1, 2 y 3 en las organizaciones solidarias</t>
  </si>
  <si>
    <t xml:space="preserve">Establecer nuevos convenios para fortalecer los procesos de inspección, vigilancia y control en las organizaciones del sector solidario </t>
  </si>
  <si>
    <t>Identificar organizaciones del sector solidario activas que no estén reportando información a la Supersolidaria</t>
  </si>
  <si>
    <t>Contar con herramientas que contribuyan a una labor de supervisión efectiva y oportuna</t>
  </si>
  <si>
    <t xml:space="preserve"> Elaborar guías metodológicas para la labor de supervisión</t>
  </si>
  <si>
    <t>Visibilizar a través de la supervisión el balance social y gobierno social generado por las organizaciones del sector de la economía solidaria</t>
  </si>
  <si>
    <t>Promover el compromiso de los gremios del sector para que las organizaciones realicen e informen el balance social a los asociados y a la ciudadanía</t>
  </si>
  <si>
    <t>Establecer el modelo para medir el balance social de las organizaciones vigiladas</t>
  </si>
  <si>
    <t>Velar por las prácticas de buen gobierno  al interior de las organizaciones vigiladas</t>
  </si>
  <si>
    <t>DESARROLLO DE LAS TIC PARA UNA GESTIÓN EFICIENTE</t>
  </si>
  <si>
    <t>Fortalecer los sistemas de información de la Superintendencia</t>
  </si>
  <si>
    <t>Establecer el modelo estadístico que permita identificar el universo de las organizaciones vigiladas y sus principales componentes</t>
  </si>
  <si>
    <t>Implementar inteligencia de negocios para la toma de decisiones en todos los niveles de la organización.</t>
  </si>
  <si>
    <t>Robustecer los sistemas de información de la Superintendencia en los esquemas de supervisión acorde con las exigencias normativas aplicadas al sector de la economía solidaria.</t>
  </si>
  <si>
    <t>Adoptar un marco de gobierno de tecnología que permita apalancar los procesos misionales de la Entidad para hacerla más eficiente.</t>
  </si>
  <si>
    <t>Adoptar un lenguaje técnico para intercambio de infromación financiera (XBRL)</t>
  </si>
  <si>
    <t>Mejorar los sistemas de información para el direccionamiento y atención oportuna de trámites</t>
  </si>
  <si>
    <t>Integrar los sistemas de gestión documental  en la nueva plataforma tecnológica de información. (Migrar hacia un solo sistema de gestión documental  los archivos de los sistemas anteriores)</t>
  </si>
  <si>
    <t>Implementar buenas prácticas de gestión en la Supersolidaria.</t>
  </si>
  <si>
    <t>Consolidar el sistema de gestión integral de riesgos en la Entidad</t>
  </si>
  <si>
    <t>Implementar, sostener y mejorar un sistema integrado de gestión</t>
  </si>
  <si>
    <t>Modernizar los procesos de gestión documental</t>
  </si>
  <si>
    <t>PARTICIPACIÓN SOCIAL, ATENCIÓN AL USUARIO Y ANTICORRUPCIÓN</t>
  </si>
  <si>
    <t>Diseñar un modelo para mejorar la atención de Derechos de Petición (Peticiones, Quejas, Reclamos, Manifestación, Consultas e Información)</t>
  </si>
  <si>
    <t>Mejorar los mecanismos y herramientas de Atención al Usuario</t>
  </si>
  <si>
    <t>Se incluye el de dos periodos</t>
  </si>
  <si>
    <t>Reorientar el procedimiento de trámite de los Derechos de Petición en la entidad.</t>
  </si>
  <si>
    <t>Proponer ajustes tecnológicos para atender las necesidades del tramite de los Derechos de Petición en la entidad.</t>
  </si>
  <si>
    <t>Diseñar mecanismos de Participación Social.</t>
  </si>
  <si>
    <t>Mejorar la presencia institucional en las regiones.</t>
  </si>
  <si>
    <t>Articular la Participación Social a las funciones de VIC.</t>
  </si>
  <si>
    <t>Se inclkye dos periodos</t>
  </si>
  <si>
    <t>Fortalecer los componentes de lucha contra la corrupción.</t>
  </si>
  <si>
    <t xml:space="preserve">Ajustar la Matriz de Riesgos desde el ámbito de la Participación Social y la Atención Ciudadana. </t>
  </si>
  <si>
    <t xml:space="preserve">Fortalecer la estrategia de Rendición de Cuentas. </t>
  </si>
  <si>
    <t xml:space="preserve">Diseñar instrumentos que contribuyan a la protección de los intereses de los asociados   y    el   ejercicio    de   sus derechos      al      interior      de      las organizaciones vigiladas </t>
  </si>
  <si>
    <t>Promover      la      conformación      de veedurías ciudadanas para el ejercicio del       control       social       en       las organizaciones vigiladas.</t>
  </si>
  <si>
    <t>GESTIÓN JURÍDICA</t>
  </si>
  <si>
    <t>Controlar de manera efectiva la defensa jurídica de la Supersolidaria</t>
  </si>
  <si>
    <t xml:space="preserve"> Establecer políticas para la prevención del daño antijurídico</t>
  </si>
  <si>
    <t>Compilar las principales normas que regulan al sector de la economía solidaria, la jurisprudencia unificada nacional y la doctrina institucional</t>
  </si>
  <si>
    <t>Unificar los criterios jurídicos en materia de supervisión</t>
  </si>
  <si>
    <t>Actualizar las normas que regulan a las Organizaciones de la Economía Solidaria bajo Supervisión de esta Superintendencia</t>
  </si>
  <si>
    <t>Formular y expedir marcos regulatorios para la labor de supervisión</t>
  </si>
  <si>
    <t>Promover los proyectos normativos relacionados con el sector de la economía solidaria</t>
  </si>
  <si>
    <t>Expedir el marco regulatorio en materia de supervisión para el sector vigilado</t>
  </si>
  <si>
    <t>COMUNICACIÓN Y PROYECCIÓN INSTITUCIONAL</t>
  </si>
  <si>
    <t>Posicionar la labor de la Supersolidaria frente a las organizaciones de economía solidaria y a la ciudadanía</t>
  </si>
  <si>
    <t xml:space="preserve"> Sensibilizar y divulgar masivamente el esquema de supervisión de la Superintendencia</t>
  </si>
  <si>
    <t>Coordinar con entidades públicas y privadas del sector, la participación en eventos para divulgar la labor de la Superintendencia.</t>
  </si>
  <si>
    <t>Difundir a través de medios de comunicación interna las principales acciones desarrolladas por la Supersolidaria</t>
  </si>
  <si>
    <t>Fortalecer los espacios de trabajo con las demás instituciones y con los gremios del sector</t>
  </si>
  <si>
    <t>Fortalecer las relaciones internacionales, para generar alianzas estratégicas y cooperación técnica</t>
  </si>
  <si>
    <t>BIENESTAR, INCENTIVOS Y FORMACIÓN DEL TALENTO HUMANO</t>
  </si>
  <si>
    <t>Fortalecer las competencias del talento humano</t>
  </si>
  <si>
    <t>Ejecutar  el proceso de incorporación, inducción y reinducción para los funcionarios de la Entidad</t>
  </si>
  <si>
    <t>Hacer seguimiento a la gestión para el mejoramiento de la productividad del capital humano</t>
  </si>
  <si>
    <t>Fortalecer las competencias de los profesionales de las áreas misionales, para realizar la supervisión bajo riesgos, NIIF y Normas de Aseguramiento de Información</t>
  </si>
  <si>
    <t>Formación y capacitación para el fortalecimiento de las  competencias profesionales mediante el Plan Institucional de Capacitación</t>
  </si>
  <si>
    <t xml:space="preserve"> Mejoramiento de las condiciones laborales de los servidores públicos de la Supersolidaria</t>
  </si>
  <si>
    <t>Desarrollar nuevos programas dirigidos al bienestar y calidad de vida de los funcionarios</t>
  </si>
  <si>
    <t>Implementar el sistema de gestión de seguridad y salud en el trabajo</t>
  </si>
  <si>
    <t>EVALUACIÓN Y SEGUIMIENTO</t>
  </si>
  <si>
    <t>Verificar el cumplimiento de los planes, programas y proyectos formulados</t>
  </si>
  <si>
    <t>Hacer seguimiento a los planes, programas y proyectos  gestión y control en la Supersolidaria.</t>
  </si>
  <si>
    <t>Promover la cultura del autocontrol que conduzca al mejoramiento de la gestión de la Supersolidaria</t>
  </si>
  <si>
    <t>Evaluar los resultados de la gestión y presentar las recomendaciones pertinentes</t>
  </si>
  <si>
    <t>Verificar el nivel de cumplimiento de los objetivos, procesos, procedimientos y controles a través de auditorías que contribuyan al mejoramiento continuo</t>
  </si>
  <si>
    <t>Proceso(s) Relacionado(s): 
PLANIFICACIÓN</t>
  </si>
  <si>
    <r>
      <t>Elaboró:</t>
    </r>
    <r>
      <rPr>
        <sz val="11"/>
        <rFont val="Arial Narrow"/>
      </rPr>
      <t xml:space="preserve">  Sandra Liliana Velandia Blanco, Martha Nohemy Arévalo Martínez, Jhon Jairo Jiménez Alvarez, Julián David Reyes Castillo, Javier Mauricio Segura Restrepo</t>
    </r>
  </si>
  <si>
    <r>
      <t>Revisó:</t>
    </r>
    <r>
      <rPr>
        <sz val="11"/>
        <rFont val="Arial Narrow"/>
      </rPr>
      <t xml:space="preserve"> William Calderón Moreno</t>
    </r>
  </si>
  <si>
    <r>
      <t xml:space="preserve">Aprobó: </t>
    </r>
    <r>
      <rPr>
        <sz val="11"/>
        <rFont val="Arial Narrow"/>
      </rPr>
      <t>William Calderón Moreno</t>
    </r>
  </si>
  <si>
    <r>
      <t>Fecha de vigencia:</t>
    </r>
    <r>
      <rPr>
        <sz val="11"/>
        <rFont val="Arial Narrow"/>
      </rPr>
      <t xml:space="preserve"> 05 de abril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</si>
</sst>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"/>
    <numFmt numFmtId="165" formatCode="0.0"/>
    <numFmt numFmtId="166" formatCode="_(&quot;$&quot;\ * #,##0_);_(&quot;$&quot;\ * \(#,##0\);_(&quot;$&quot;\ * &quot;-&quot;??_);_(@_)"/>
    <numFmt numFmtId="167" formatCode="0.0%"/>
  </numFmts>
  <fonts count="19">
    <font>
      <sz val="11"/>
      <color rgb="FF000000"/>
      <name val="Calibri"/>
    </font>
    <font>
      <sz val="11"/>
      <name val="Calibri"/>
    </font>
    <font>
      <b/>
      <sz val="36"/>
      <name val="Calibri"/>
    </font>
    <font>
      <b/>
      <sz val="22"/>
      <name val="Calibri"/>
    </font>
    <font>
      <b/>
      <sz val="24"/>
      <name val="Calibri"/>
    </font>
    <font>
      <b/>
      <sz val="20"/>
      <name val="Calibri"/>
    </font>
    <font>
      <b/>
      <u/>
      <sz val="20"/>
      <name val="Calibri"/>
    </font>
    <font>
      <sz val="20"/>
      <name val="Calibri"/>
    </font>
    <font>
      <b/>
      <sz val="11"/>
      <name val="Calibri"/>
    </font>
    <font>
      <b/>
      <sz val="10"/>
      <name val="Calibri"/>
    </font>
    <font>
      <b/>
      <sz val="10"/>
      <name val="Arial Narrow"/>
    </font>
    <font>
      <sz val="10"/>
      <color rgb="FFFF0000"/>
      <name val="Calibri"/>
    </font>
    <font>
      <sz val="10"/>
      <color rgb="FF000000"/>
      <name val="Calibri"/>
    </font>
    <font>
      <b/>
      <sz val="11"/>
      <color rgb="FFFF0000"/>
      <name val="Arial Narrow"/>
    </font>
    <font>
      <b/>
      <sz val="11"/>
      <name val="Arial Narrow"/>
    </font>
    <font>
      <sz val="10"/>
      <name val="Arial Narrow"/>
    </font>
    <font>
      <sz val="10"/>
      <color rgb="FFFF0000"/>
      <name val="Arial Narrow"/>
    </font>
    <font>
      <sz val="11"/>
      <color rgb="FFFF0000"/>
      <name val="Calibri"/>
    </font>
    <font>
      <sz val="11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3" fillId="0" borderId="2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0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11" fillId="3" borderId="0" xfId="0" applyFont="1" applyFill="1" applyBorder="1"/>
    <xf numFmtId="0" fontId="12" fillId="3" borderId="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0" fillId="2" borderId="14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0" fillId="2" borderId="16" xfId="0" applyFont="1" applyFill="1" applyBorder="1" applyAlignment="1">
      <alignment horizontal="center" vertical="center" wrapText="1"/>
    </xf>
    <xf numFmtId="0" fontId="1" fillId="0" borderId="17" xfId="0" applyFont="1" applyBorder="1"/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wrapText="1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0" fillId="2" borderId="26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1" fillId="0" borderId="7" xfId="0" applyFont="1" applyBorder="1"/>
    <xf numFmtId="0" fontId="1" fillId="0" borderId="28" xfId="0" applyFont="1" applyBorder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Font="1"/>
    <xf numFmtId="0" fontId="10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left" vertical="center" wrapText="1"/>
    </xf>
    <xf numFmtId="9" fontId="15" fillId="0" borderId="31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center" vertical="center" wrapText="1"/>
    </xf>
    <xf numFmtId="9" fontId="15" fillId="0" borderId="32" xfId="0" applyNumberFormat="1" applyFont="1" applyBorder="1" applyAlignment="1">
      <alignment horizontal="center" vertical="center" wrapText="1"/>
    </xf>
    <xf numFmtId="15" fontId="15" fillId="0" borderId="32" xfId="0" applyNumberFormat="1" applyFont="1" applyBorder="1" applyAlignment="1">
      <alignment horizontal="center" vertical="center" wrapText="1"/>
    </xf>
    <xf numFmtId="15" fontId="15" fillId="0" borderId="33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1" fontId="15" fillId="0" borderId="15" xfId="0" applyNumberFormat="1" applyFont="1" applyBorder="1" applyAlignment="1">
      <alignment horizontal="center" vertical="center" wrapText="1"/>
    </xf>
    <xf numFmtId="1" fontId="15" fillId="0" borderId="32" xfId="0" applyNumberFormat="1" applyFont="1" applyBorder="1" applyAlignment="1">
      <alignment horizontal="center" vertical="center" wrapText="1"/>
    </xf>
    <xf numFmtId="9" fontId="15" fillId="0" borderId="33" xfId="0" applyNumberFormat="1" applyFont="1" applyBorder="1" applyAlignment="1">
      <alignment horizontal="center" vertical="center" wrapText="1"/>
    </xf>
    <xf numFmtId="164" fontId="15" fillId="0" borderId="34" xfId="0" applyNumberFormat="1" applyFont="1" applyBorder="1" applyAlignment="1">
      <alignment horizontal="center" vertical="center" wrapText="1"/>
    </xf>
    <xf numFmtId="164" fontId="15" fillId="0" borderId="30" xfId="0" applyNumberFormat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" fillId="0" borderId="37" xfId="0" applyFont="1" applyBorder="1"/>
    <xf numFmtId="0" fontId="1" fillId="0" borderId="38" xfId="0" applyFont="1" applyBorder="1"/>
    <xf numFmtId="0" fontId="15" fillId="0" borderId="36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center" vertical="center" wrapText="1"/>
    </xf>
    <xf numFmtId="9" fontId="15" fillId="0" borderId="39" xfId="0" applyNumberFormat="1" applyFont="1" applyBorder="1" applyAlignment="1">
      <alignment horizontal="center" vertical="center" wrapText="1"/>
    </xf>
    <xf numFmtId="15" fontId="15" fillId="0" borderId="39" xfId="0" applyNumberFormat="1" applyFont="1" applyBorder="1" applyAlignment="1">
      <alignment horizontal="center" vertical="center" wrapText="1"/>
    </xf>
    <xf numFmtId="15" fontId="15" fillId="0" borderId="40" xfId="0" applyNumberFormat="1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9" fontId="15" fillId="0" borderId="40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" fillId="0" borderId="41" xfId="0" applyFont="1" applyBorder="1"/>
    <xf numFmtId="0" fontId="1" fillId="0" borderId="42" xfId="0" applyFont="1" applyBorder="1"/>
    <xf numFmtId="0" fontId="15" fillId="0" borderId="19" xfId="0" applyFont="1" applyBorder="1" applyAlignment="1">
      <alignment horizontal="left" vertical="center" wrapText="1"/>
    </xf>
    <xf numFmtId="9" fontId="15" fillId="0" borderId="20" xfId="0" applyNumberFormat="1" applyFont="1" applyBorder="1" applyAlignment="1">
      <alignment horizontal="center" vertical="center" wrapText="1"/>
    </xf>
    <xf numFmtId="1" fontId="15" fillId="0" borderId="39" xfId="0" applyNumberFormat="1" applyFont="1" applyBorder="1" applyAlignment="1">
      <alignment horizontal="center" vertical="center" wrapText="1"/>
    </xf>
    <xf numFmtId="2" fontId="15" fillId="0" borderId="15" xfId="0" applyNumberFormat="1" applyFont="1" applyBorder="1" applyAlignment="1">
      <alignment horizontal="center" vertical="center" wrapText="1"/>
    </xf>
    <xf numFmtId="165" fontId="15" fillId="0" borderId="39" xfId="0" applyNumberFormat="1" applyFont="1" applyBorder="1" applyAlignment="1">
      <alignment horizontal="center" vertical="center" wrapText="1"/>
    </xf>
    <xf numFmtId="9" fontId="15" fillId="0" borderId="36" xfId="0" applyNumberFormat="1" applyFont="1" applyBorder="1" applyAlignment="1">
      <alignment horizontal="center" vertical="center" wrapText="1"/>
    </xf>
    <xf numFmtId="1" fontId="15" fillId="0" borderId="43" xfId="0" applyNumberFormat="1" applyFont="1" applyBorder="1" applyAlignment="1">
      <alignment horizontal="center" vertical="center" wrapText="1"/>
    </xf>
    <xf numFmtId="0" fontId="1" fillId="0" borderId="44" xfId="0" applyFont="1" applyBorder="1"/>
    <xf numFmtId="0" fontId="15" fillId="0" borderId="19" xfId="0" applyFont="1" applyBorder="1" applyAlignment="1">
      <alignment horizontal="center" vertical="center" wrapText="1"/>
    </xf>
    <xf numFmtId="164" fontId="15" fillId="0" borderId="18" xfId="0" applyNumberFormat="1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9" fontId="15" fillId="0" borderId="15" xfId="0" applyNumberFormat="1" applyFont="1" applyBorder="1" applyAlignment="1">
      <alignment horizontal="center" vertical="center" wrapText="1"/>
    </xf>
    <xf numFmtId="3" fontId="15" fillId="0" borderId="39" xfId="0" applyNumberFormat="1" applyFont="1" applyBorder="1" applyAlignment="1">
      <alignment horizontal="center" vertical="center" wrapText="1"/>
    </xf>
    <xf numFmtId="3" fontId="15" fillId="0" borderId="36" xfId="0" applyNumberFormat="1" applyFont="1" applyBorder="1" applyAlignment="1">
      <alignment horizontal="center" vertical="center" wrapText="1"/>
    </xf>
    <xf numFmtId="1" fontId="15" fillId="0" borderId="36" xfId="0" applyNumberFormat="1" applyFont="1" applyBorder="1" applyAlignment="1">
      <alignment horizontal="center" vertical="center" wrapText="1"/>
    </xf>
    <xf numFmtId="0" fontId="15" fillId="0" borderId="39" xfId="0" applyFont="1" applyBorder="1" applyAlignment="1">
      <alignment horizontal="left" vertical="center" wrapText="1"/>
    </xf>
    <xf numFmtId="164" fontId="15" fillId="0" borderId="36" xfId="0" applyNumberFormat="1" applyFont="1" applyBorder="1" applyAlignment="1">
      <alignment horizontal="center" vertical="center" wrapText="1"/>
    </xf>
    <xf numFmtId="164" fontId="15" fillId="0" borderId="39" xfId="0" applyNumberFormat="1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0" fontId="15" fillId="0" borderId="4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9" fontId="15" fillId="0" borderId="46" xfId="0" applyNumberFormat="1" applyFont="1" applyBorder="1" applyAlignment="1">
      <alignment horizontal="center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center" vertical="center" wrapText="1"/>
    </xf>
    <xf numFmtId="9" fontId="15" fillId="0" borderId="26" xfId="0" applyNumberFormat="1" applyFont="1" applyBorder="1" applyAlignment="1">
      <alignment horizontal="center" vertical="center" wrapText="1"/>
    </xf>
    <xf numFmtId="15" fontId="15" fillId="0" borderId="26" xfId="0" applyNumberFormat="1" applyFont="1" applyBorder="1" applyAlignment="1">
      <alignment horizontal="center" vertical="center" wrapText="1"/>
    </xf>
    <xf numFmtId="15" fontId="15" fillId="0" borderId="46" xfId="0" applyNumberFormat="1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164" fontId="15" fillId="0" borderId="45" xfId="0" applyNumberFormat="1" applyFont="1" applyBorder="1" applyAlignment="1">
      <alignment horizontal="center" vertical="center" wrapText="1"/>
    </xf>
    <xf numFmtId="164" fontId="15" fillId="0" borderId="26" xfId="0" applyNumberFormat="1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9" fontId="15" fillId="0" borderId="30" xfId="0" applyNumberFormat="1" applyFont="1" applyBorder="1" applyAlignment="1">
      <alignment horizontal="center" vertical="center" wrapText="1"/>
    </xf>
    <xf numFmtId="2" fontId="15" fillId="0" borderId="29" xfId="0" applyNumberFormat="1" applyFont="1" applyBorder="1" applyAlignment="1">
      <alignment horizontal="center" vertical="center" wrapText="1"/>
    </xf>
    <xf numFmtId="2" fontId="15" fillId="0" borderId="32" xfId="0" applyNumberFormat="1" applyFont="1" applyBorder="1" applyAlignment="1">
      <alignment horizontal="center" vertical="center" wrapText="1"/>
    </xf>
    <xf numFmtId="164" fontId="15" fillId="0" borderId="29" xfId="0" applyNumberFormat="1" applyFont="1" applyBorder="1" applyAlignment="1">
      <alignment horizontal="center" vertical="center" wrapText="1"/>
    </xf>
    <xf numFmtId="164" fontId="15" fillId="0" borderId="32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9" fontId="15" fillId="0" borderId="19" xfId="0" applyNumberFormat="1" applyFont="1" applyBorder="1" applyAlignment="1">
      <alignment horizontal="center" vertical="center" wrapText="1"/>
    </xf>
    <xf numFmtId="2" fontId="15" fillId="0" borderId="36" xfId="0" applyNumberFormat="1" applyFont="1" applyBorder="1" applyAlignment="1">
      <alignment horizontal="center" vertical="center" wrapText="1"/>
    </xf>
    <xf numFmtId="2" fontId="15" fillId="0" borderId="39" xfId="0" applyNumberFormat="1" applyFont="1" applyBorder="1" applyAlignment="1">
      <alignment horizontal="center" vertical="center" wrapText="1"/>
    </xf>
    <xf numFmtId="165" fontId="15" fillId="0" borderId="15" xfId="0" applyNumberFormat="1" applyFont="1" applyBorder="1" applyAlignment="1">
      <alignment horizontal="center" vertical="center" wrapText="1"/>
    </xf>
    <xf numFmtId="165" fontId="15" fillId="0" borderId="36" xfId="0" applyNumberFormat="1" applyFont="1" applyBorder="1" applyAlignment="1">
      <alignment horizontal="center" vertical="center" wrapText="1"/>
    </xf>
    <xf numFmtId="2" fontId="15" fillId="0" borderId="43" xfId="0" applyNumberFormat="1" applyFont="1" applyBorder="1" applyAlignment="1">
      <alignment horizontal="center" vertical="center" wrapText="1"/>
    </xf>
    <xf numFmtId="4" fontId="15" fillId="0" borderId="15" xfId="0" applyNumberFormat="1" applyFont="1" applyBorder="1" applyAlignment="1">
      <alignment horizontal="center" vertical="center" wrapText="1"/>
    </xf>
    <xf numFmtId="4" fontId="15" fillId="0" borderId="39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2" fontId="15" fillId="0" borderId="26" xfId="0" applyNumberFormat="1" applyFont="1" applyBorder="1" applyAlignment="1">
      <alignment horizontal="center" vertical="center" wrapText="1"/>
    </xf>
    <xf numFmtId="1" fontId="15" fillId="0" borderId="29" xfId="0" applyNumberFormat="1" applyFont="1" applyBorder="1" applyAlignment="1">
      <alignment horizontal="center" vertical="center" wrapText="1"/>
    </xf>
    <xf numFmtId="165" fontId="15" fillId="0" borderId="32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/>
    </xf>
    <xf numFmtId="1" fontId="15" fillId="0" borderId="45" xfId="0" applyNumberFormat="1" applyFont="1" applyBorder="1" applyAlignment="1">
      <alignment horizontal="center" vertical="center" wrapText="1"/>
    </xf>
    <xf numFmtId="1" fontId="15" fillId="0" borderId="26" xfId="0" applyNumberFormat="1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 wrapText="1"/>
    </xf>
    <xf numFmtId="9" fontId="15" fillId="0" borderId="29" xfId="0" applyNumberFormat="1" applyFont="1" applyBorder="1" applyAlignment="1">
      <alignment horizontal="center" vertical="center" wrapText="1"/>
    </xf>
    <xf numFmtId="0" fontId="15" fillId="0" borderId="39" xfId="0" applyFont="1" applyBorder="1" applyAlignment="1">
      <alignment vertical="center" wrapText="1"/>
    </xf>
    <xf numFmtId="1" fontId="15" fillId="0" borderId="48" xfId="0" applyNumberFormat="1" applyFont="1" applyBorder="1" applyAlignment="1">
      <alignment horizontal="center" vertical="center" wrapText="1"/>
    </xf>
    <xf numFmtId="1" fontId="15" fillId="0" borderId="35" xfId="0" applyNumberFormat="1" applyFont="1" applyBorder="1" applyAlignment="1">
      <alignment horizontal="center" vertical="center" wrapText="1"/>
    </xf>
    <xf numFmtId="165" fontId="15" fillId="0" borderId="43" xfId="0" applyNumberFormat="1" applyFont="1" applyBorder="1" applyAlignment="1">
      <alignment horizontal="center" vertical="center" wrapText="1"/>
    </xf>
    <xf numFmtId="164" fontId="15" fillId="0" borderId="36" xfId="0" applyNumberFormat="1" applyFont="1" applyBorder="1" applyAlignment="1">
      <alignment horizontal="left" vertical="center" wrapText="1"/>
    </xf>
    <xf numFmtId="164" fontId="15" fillId="0" borderId="45" xfId="0" applyNumberFormat="1" applyFont="1" applyBorder="1" applyAlignment="1">
      <alignment horizontal="left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left" vertical="center" wrapText="1"/>
    </xf>
    <xf numFmtId="9" fontId="15" fillId="0" borderId="38" xfId="0" applyNumberFormat="1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center" vertical="center" wrapText="1"/>
    </xf>
    <xf numFmtId="9" fontId="15" fillId="0" borderId="41" xfId="0" applyNumberFormat="1" applyFont="1" applyBorder="1" applyAlignment="1">
      <alignment horizontal="center" vertical="center" wrapText="1"/>
    </xf>
    <xf numFmtId="15" fontId="15" fillId="0" borderId="41" xfId="0" applyNumberFormat="1" applyFont="1" applyBorder="1" applyAlignment="1">
      <alignment horizontal="center" vertical="center" wrapText="1"/>
    </xf>
    <xf numFmtId="15" fontId="15" fillId="0" borderId="42" xfId="0" applyNumberFormat="1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1" fontId="15" fillId="0" borderId="41" xfId="0" applyNumberFormat="1" applyFont="1" applyBorder="1" applyAlignment="1">
      <alignment horizontal="center" vertical="center" wrapText="1"/>
    </xf>
    <xf numFmtId="9" fontId="15" fillId="0" borderId="42" xfId="0" applyNumberFormat="1" applyFont="1" applyBorder="1" applyAlignment="1">
      <alignment horizontal="center" vertical="center" wrapText="1"/>
    </xf>
    <xf numFmtId="164" fontId="15" fillId="0" borderId="44" xfId="0" applyNumberFormat="1" applyFont="1" applyBorder="1" applyAlignment="1">
      <alignment horizontal="center" vertical="center" wrapText="1"/>
    </xf>
    <xf numFmtId="164" fontId="15" fillId="0" borderId="41" xfId="0" applyNumberFormat="1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9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166" fontId="16" fillId="0" borderId="5" xfId="0" applyNumberFormat="1" applyFont="1" applyBorder="1" applyAlignment="1">
      <alignment horizontal="right" vertical="center"/>
    </xf>
    <xf numFmtId="9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3" borderId="0" xfId="0" applyFont="1" applyFill="1" applyBorder="1"/>
    <xf numFmtId="167" fontId="16" fillId="0" borderId="0" xfId="0" applyNumberFormat="1" applyFont="1" applyAlignment="1">
      <alignment horizontal="center" vertical="center" wrapText="1"/>
    </xf>
    <xf numFmtId="0" fontId="17" fillId="0" borderId="0" xfId="0" applyFont="1"/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/>
    </xf>
    <xf numFmtId="0" fontId="1" fillId="0" borderId="49" xfId="0" applyFont="1" applyBorder="1"/>
    <xf numFmtId="0" fontId="14" fillId="0" borderId="14" xfId="0" applyFont="1" applyBorder="1" applyAlignment="1">
      <alignment horizontal="left"/>
    </xf>
    <xf numFmtId="0" fontId="1" fillId="0" borderId="50" xfId="0" applyFont="1" applyBorder="1"/>
    <xf numFmtId="0" fontId="14" fillId="0" borderId="51" xfId="0" applyFont="1" applyBorder="1" applyAlignment="1">
      <alignment horizontal="left" vertical="center"/>
    </xf>
    <xf numFmtId="0" fontId="1" fillId="0" borderId="52" xfId="0" applyFont="1" applyBorder="1"/>
    <xf numFmtId="0" fontId="1" fillId="0" borderId="5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0</xdr:row>
      <xdr:rowOff>66675</xdr:rowOff>
    </xdr:from>
    <xdr:ext cx="6162675" cy="1381125"/>
    <xdr:pic>
      <xdr:nvPicPr>
        <xdr:cNvPr id="2" name="image7.jpg" descr="Resultado de imagen para logo supersolidari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66675"/>
          <a:ext cx="6162675" cy="138112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egura/Downloads/Libro%20Planeaci&#243;n%20Institucional%202018%20(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Instrucciones"/>
      <sheetName val="_Plan_Estratégico "/>
      <sheetName val="Formulacion_POA "/>
      <sheetName val="Seguimiento_Plan_Estratégico"/>
      <sheetName val="F-TRI-1"/>
      <sheetName val="F-TRI-2"/>
      <sheetName val="F-TRI-3"/>
      <sheetName val="F-TRI-4"/>
      <sheetName val="Seguimiento POA"/>
      <sheetName val="Resumen de cumplimiento"/>
    </sheetNames>
    <sheetDataSet>
      <sheetData sheetId="0"/>
      <sheetData sheetId="1"/>
      <sheetData sheetId="2"/>
      <sheetData sheetId="3">
        <row r="7">
          <cell r="F7" t="str">
            <v>Realizar seguimiento a la  información financiera de las cooperativas de ahorro y crédito (Reportada bajo NIIF)</v>
          </cell>
          <cell r="G7" t="str">
            <v>Delegatura para la supervisión de la actividad financiera</v>
          </cell>
          <cell r="H7" t="str">
            <v xml:space="preserve"> (N° de seguimientos a la información financiera  realizadas/N° de seguimientos de estados financieros programadas)</v>
          </cell>
          <cell r="I7">
            <v>543</v>
          </cell>
          <cell r="J7">
            <v>0.35</v>
          </cell>
          <cell r="K7">
            <v>43191</v>
          </cell>
          <cell r="L7">
            <v>43464</v>
          </cell>
        </row>
        <row r="8">
          <cell r="F8" t="str">
            <v>Realizar seguimiento a los  estados financieros consolidados (Conglomerados) con corte a diciembre de 2017 (Reportados bajo NIIF)</v>
          </cell>
          <cell r="G8" t="str">
            <v>Delegatura para la supervisión de la actividad financiera</v>
          </cell>
          <cell r="H8" t="str">
            <v xml:space="preserve"> (N° de seguimientos a los estados financieros consolidados/N° de seguimientos de estados financieros consolidados programadas)</v>
          </cell>
          <cell r="I8">
            <v>5</v>
          </cell>
          <cell r="J8">
            <v>0.1</v>
          </cell>
          <cell r="K8">
            <v>43252</v>
          </cell>
          <cell r="L8">
            <v>43464</v>
          </cell>
        </row>
        <row r="9">
          <cell r="F9" t="str">
            <v>Evaluar las respuestas sobre requerimientos realizados al ESFA en organizaciones del Grupo 2 en NIIF para PYMES.</v>
          </cell>
          <cell r="G9" t="str">
            <v>Delegatura para la supervisión del ahorro y la forma asociativa</v>
          </cell>
          <cell r="H9" t="str">
            <v>(N°de evaluaciones a respuestas sobre ESFA/N° de evaluaciones de respuestas a ESFA programadas)</v>
          </cell>
          <cell r="I9">
            <v>50</v>
          </cell>
          <cell r="J9">
            <v>0.35</v>
          </cell>
          <cell r="K9">
            <v>43132</v>
          </cell>
          <cell r="L9">
            <v>43464</v>
          </cell>
        </row>
        <row r="10">
          <cell r="F10" t="str">
            <v xml:space="preserve">Evaluar las respuestas a los informes de las visitas realizadas en el 2017 a organizaciones del grupo 1 que aplicaron NIIF plenas </v>
          </cell>
          <cell r="G10" t="str">
            <v>Delegatura para la supervisión del ahorro y la forma asociativa</v>
          </cell>
          <cell r="H10" t="str">
            <v>(N° de evaluaciones a respuestas informes de visitas grupo 1 /N° de respuestas a informes de visitas 2017 de estados financieros programadas)</v>
          </cell>
          <cell r="I10">
            <v>9</v>
          </cell>
          <cell r="J10">
            <v>0.1</v>
          </cell>
          <cell r="K10">
            <v>43132</v>
          </cell>
          <cell r="L10">
            <v>43464</v>
          </cell>
        </row>
        <row r="11">
          <cell r="F11" t="str">
            <v>Evaluar las respuestas a los informes de las visitas realizadas durante 2017 del régimen simplificado a organizaciones del grupo 3.</v>
          </cell>
          <cell r="G11" t="str">
            <v>Delegatura para la supervisión del ahorro y la forma asociativa</v>
          </cell>
          <cell r="H11" t="str">
            <v>(N° de evaluaciones a respuestas informes de vista grupo 3 /N° de respuestas a informes de visitas 2017 de estados financieros programadas)</v>
          </cell>
          <cell r="I11">
            <v>30</v>
          </cell>
          <cell r="J11">
            <v>0.1</v>
          </cell>
          <cell r="K11">
            <v>43132</v>
          </cell>
          <cell r="L11">
            <v>43464</v>
          </cell>
        </row>
        <row r="12">
          <cell r="F12" t="str">
            <v xml:space="preserve">Desarrollar la matriz de riesgo LAFT como herramienta de supervisión. </v>
          </cell>
          <cell r="G12" t="str">
            <v>Delegatura  la supervisión del ahorro y la forma asociativa 
Delegatura para la supervisión de la actividad financiera
Oficina Asesora de Planeación y Sistemas</v>
          </cell>
          <cell r="H12" t="str">
            <v>Matriz desarrollada en la herramienta de supervisión</v>
          </cell>
          <cell r="I12">
            <v>1</v>
          </cell>
          <cell r="J12">
            <v>0.3</v>
          </cell>
          <cell r="K12">
            <v>43191</v>
          </cell>
          <cell r="L12">
            <v>43464</v>
          </cell>
        </row>
        <row r="13">
          <cell r="F13" t="str">
            <v>Determinar la gradualidad para la implementación del  SARL.</v>
          </cell>
          <cell r="G13" t="str">
            <v>Delegatura  la supervisión del ahorro y la forma asociativa 
Delegatura para la supervisión de la actividad financiera
Oficina Asesora de Planeación y Sistemas</v>
          </cell>
          <cell r="H13" t="str">
            <v>Cronograma de implementación</v>
          </cell>
          <cell r="I13">
            <v>1</v>
          </cell>
          <cell r="J13">
            <v>0.4</v>
          </cell>
          <cell r="K13">
            <v>43191</v>
          </cell>
          <cell r="L13">
            <v>43464</v>
          </cell>
        </row>
        <row r="14">
          <cell r="F14" t="str">
            <v>Realizar pruebas al proyecto de modelo de pérdida esperada del riesgo de crédito SARC</v>
          </cell>
          <cell r="G14" t="str">
            <v>Delegatura  la supervisión del ahorro y la forma asociativa 
Delegatura para la supervisión de la actividad financiera
Oficina Asesora de Planeación y Sistemas</v>
          </cell>
          <cell r="H14" t="str">
            <v>Informe del resultado de pruebas</v>
          </cell>
          <cell r="I14">
            <v>1</v>
          </cell>
          <cell r="J14">
            <v>0.3</v>
          </cell>
          <cell r="K14">
            <v>43191</v>
          </cell>
          <cell r="L14">
            <v>43464</v>
          </cell>
        </row>
        <row r="15">
          <cell r="F15" t="str">
            <v>Proyectar el ajuste en Isolución de los procedimientos relacionados con el riesgo de liquidez.</v>
          </cell>
          <cell r="G15" t="str">
            <v>Delegatura  la supervisión del ahorro y la forma asociativa 
Delegatura para la supervisión de la actividad financiera
Oficina Asesora de Planeación y Sistemas</v>
          </cell>
          <cell r="H15" t="str">
            <v>Procedimiento proyectado</v>
          </cell>
          <cell r="I15">
            <v>1</v>
          </cell>
          <cell r="J15">
            <v>0.3</v>
          </cell>
          <cell r="K15">
            <v>43252</v>
          </cell>
          <cell r="L15">
            <v>43464</v>
          </cell>
        </row>
        <row r="16">
          <cell r="F16" t="str">
            <v>Actualizar y/o elaborar los formatos del Formulario Oficial de Rendición de Cuentas  para la medición del Riesgo de Liquidez.</v>
          </cell>
          <cell r="G16" t="str">
            <v>Delegatura  la supervisión del ahorro y la forma asociativa 
Delegatura para la supervisión de la actividad financiera</v>
          </cell>
          <cell r="H16" t="str">
            <v>Formulario actualizado para la medición del Riesgo de Liquidez</v>
          </cell>
          <cell r="I16">
            <v>1</v>
          </cell>
          <cell r="J16">
            <v>0.15</v>
          </cell>
          <cell r="K16">
            <v>43252</v>
          </cell>
          <cell r="L16">
            <v>43464</v>
          </cell>
        </row>
        <row r="17">
          <cell r="F17" t="str">
            <v>Actualizar en la herramienta de supervisión (Fábrica de Reportes) la metodología para la medición del Riesgo de Liquidez.</v>
          </cell>
          <cell r="G17" t="str">
            <v>Delegatura  la supervisión del ahorro y la forma asociativa 
Delegatura para la supervisión de la actividad financiera
Oficina Asesora de Planeación y Sistemas</v>
          </cell>
          <cell r="H17" t="str">
            <v>Formato actualizado para la medición del Riesgo de Liquidez</v>
          </cell>
          <cell r="I17">
            <v>1</v>
          </cell>
          <cell r="J17">
            <v>0.15</v>
          </cell>
          <cell r="K17">
            <v>43252</v>
          </cell>
          <cell r="L17">
            <v>43464</v>
          </cell>
        </row>
        <row r="18">
          <cell r="F18" t="str">
            <v>Actualizar y/o elaborar los formatos del Formulario Oficial de Rendición de Cuentas  para la medición del Riesgo de Crédito.</v>
          </cell>
          <cell r="G18" t="str">
            <v>Delegatura para la supervisión de la actividad financiera</v>
          </cell>
          <cell r="H18" t="str">
            <v>Formulario actualizado para la medición del Riesgo de Crédito</v>
          </cell>
          <cell r="I18">
            <v>1</v>
          </cell>
          <cell r="J18">
            <v>0.15</v>
          </cell>
          <cell r="K18">
            <v>43252</v>
          </cell>
          <cell r="L18">
            <v>43464</v>
          </cell>
        </row>
        <row r="19">
          <cell r="F19" t="str">
            <v>Actualizar la herramienta de supervisión (Fábrica de Reportes) para la determinar las matrices de transición.</v>
          </cell>
          <cell r="G19" t="str">
            <v>Delegatura  la supervisión del ahorro y la forma asociativa 
Delegatura para la supervisión de la actividad financiera
Oficina Asesora de Planeación y Sistemas</v>
          </cell>
          <cell r="H19" t="str">
            <v xml:space="preserve">Herramienta actualizada en fábrica para la determinar las matrices de transición </v>
          </cell>
          <cell r="I19">
            <v>1</v>
          </cell>
          <cell r="J19">
            <v>0.15</v>
          </cell>
          <cell r="K19">
            <v>43252</v>
          </cell>
          <cell r="L19">
            <v>43464</v>
          </cell>
        </row>
        <row r="20">
          <cell r="F20" t="str">
            <v>Proyectar la formulación de herramientas y metodología para el análisis de alertas tempranas  para evaluar la exposición al riesgo de entidades con actividad financiera.</v>
          </cell>
          <cell r="G20" t="str">
            <v>Delegatura para la supervisión de la actividad financiera
Oficina Asesora de Planeación y Sistemas</v>
          </cell>
          <cell r="H20" t="str">
            <v>Formulación de herramientas y metodología</v>
          </cell>
          <cell r="I20">
            <v>1</v>
          </cell>
          <cell r="J20">
            <v>0.1</v>
          </cell>
          <cell r="K20">
            <v>43221</v>
          </cell>
          <cell r="L20">
            <v>43464</v>
          </cell>
        </row>
        <row r="21">
          <cell r="F21" t="str">
            <v xml:space="preserve">Adelantar las medidas de toma de posesión y/o de adopción de institutos de salvamento </v>
          </cell>
          <cell r="G21" t="str">
            <v>Delegatura para la supervisión de la actividad financiera</v>
          </cell>
          <cell r="H21" t="str">
            <v xml:space="preserve">Medidas Ejecutadas / Medidas adoptadas </v>
          </cell>
          <cell r="I21">
            <v>1</v>
          </cell>
          <cell r="J21">
            <v>0.03</v>
          </cell>
          <cell r="K21">
            <v>43132</v>
          </cell>
          <cell r="L21">
            <v>43464</v>
          </cell>
        </row>
        <row r="22">
          <cell r="F22" t="str">
            <v>Adelantar los tramites de autorización previa (Fusión, incorporación, transformación o escisión) de las organizaciones vigiladas</v>
          </cell>
          <cell r="G22" t="str">
            <v>Delegatura para la supervisión de la actividad financiera</v>
          </cell>
          <cell r="H22" t="str">
            <v>Solicitudes atendidas dentro de los términos/Solicitudes presentadas</v>
          </cell>
          <cell r="I22">
            <v>1</v>
          </cell>
          <cell r="J22">
            <v>0.03</v>
          </cell>
          <cell r="K22">
            <v>43132</v>
          </cell>
          <cell r="L22">
            <v>43464</v>
          </cell>
        </row>
        <row r="23">
          <cell r="F23" t="str">
            <v xml:space="preserve">Hacer seguimiento a los procesos de intervención forzosa administrativa e institutos de salvamento, de las cooperativas de ahorro y crédito que se encuentren bajo estas medidas, a través de visitas de inspección o evaluaciones extra situ o de informes de gestión </v>
          </cell>
          <cell r="G23" t="str">
            <v>Delegatura para la supervisión de la actividad financiera</v>
          </cell>
          <cell r="H23" t="str">
            <v>Informes evaluados / Informes presentados</v>
          </cell>
          <cell r="I23">
            <v>1</v>
          </cell>
          <cell r="J23">
            <v>0.02</v>
          </cell>
          <cell r="K23">
            <v>43132</v>
          </cell>
          <cell r="L23">
            <v>43464</v>
          </cell>
        </row>
        <row r="24">
          <cell r="F24" t="str">
            <v>Hacer seguimiento a cooperativas de ahorro y crédito mediante visitas de inspección in situ o reuniones con directivos de la entidad.</v>
          </cell>
          <cell r="G24" t="str">
            <v>Delegatura para la supervisión de la actividad financiera</v>
          </cell>
          <cell r="H24" t="str">
            <v>(No. informes o No. actas realizados / N° de visitas o reuniones programadas)</v>
          </cell>
          <cell r="I24">
            <v>90</v>
          </cell>
          <cell r="J24">
            <v>0.08</v>
          </cell>
          <cell r="K24">
            <v>43132</v>
          </cell>
          <cell r="L24">
            <v>43464</v>
          </cell>
        </row>
        <row r="25">
          <cell r="F25" t="str">
            <v>Realizar los controles de legalidad de las reformas estatutarias adelantadas por las cooperativas de ahorro y crédito y multiactivas con sección de ahorro y crédito de acuerdo a los tiempos establecidos en CBJ</v>
          </cell>
          <cell r="G25" t="str">
            <v>Delegatura para la supervisión de la actividad financiera</v>
          </cell>
          <cell r="H25" t="str">
            <v xml:space="preserve">Número de controles realizados//No. de controles de legalidad solicitados  </v>
          </cell>
          <cell r="I25">
            <v>1</v>
          </cell>
          <cell r="J25">
            <v>0.08</v>
          </cell>
          <cell r="K25">
            <v>43132</v>
          </cell>
          <cell r="L25">
            <v>43464</v>
          </cell>
        </row>
        <row r="26">
          <cell r="F26" t="str">
            <v>Realizar el trámite de posesión de los directivos de las cooperativas de ahorro y crédito y multiactivas con sección de ahorro y crédito de acuerdo a los tiempos establecidos en CBJ</v>
          </cell>
          <cell r="G26" t="str">
            <v>Delegatura para la supervisión de la actividad financiera</v>
          </cell>
          <cell r="H26" t="str">
            <v xml:space="preserve"> Número de posesiones tramitadas//No de solicitudes de posesiones recibidas </v>
          </cell>
          <cell r="I26">
            <v>1</v>
          </cell>
          <cell r="J26">
            <v>0.08</v>
          </cell>
          <cell r="K26">
            <v>43132</v>
          </cell>
          <cell r="L26">
            <v>43464</v>
          </cell>
        </row>
        <row r="27">
          <cell r="F27" t="str">
            <v xml:space="preserve">Realizar los traslados y acuses de recibo respecto de los requerimientos y solicitudes que se presenten a la Delegatura Financiera de acuerdo a los tiempos establecidos en CBJ. </v>
          </cell>
          <cell r="G27" t="str">
            <v>Delegatura para la supervisión de la actividad financiera</v>
          </cell>
          <cell r="H27" t="str">
            <v>Número de traslados y acuses de recibo respecto de las peticiones, quejas, reclamos y solicitudes realizadas / No. de traslados y acuses de recibo respecto de las peticiones, quejas, reclamos y solicitudes recibidos.</v>
          </cell>
          <cell r="I27">
            <v>1</v>
          </cell>
          <cell r="J27">
            <v>0.03</v>
          </cell>
          <cell r="K27">
            <v>43132</v>
          </cell>
          <cell r="L27">
            <v>43464</v>
          </cell>
        </row>
        <row r="28">
          <cell r="F28" t="str">
            <v>Disponer  estadísticas actualizadas respecto de la gestión que se realiza en la  delegatura financiera.</v>
          </cell>
          <cell r="G28" t="str">
            <v>Delegatura para la supervisión de la actividad financiera</v>
          </cell>
          <cell r="H28" t="str">
            <v xml:space="preserve">N° publicaciones realizadas/ No. de publicaciones programas </v>
          </cell>
          <cell r="I28">
            <v>3</v>
          </cell>
          <cell r="J28">
            <v>0.02</v>
          </cell>
          <cell r="K28">
            <v>43191</v>
          </cell>
          <cell r="L28">
            <v>43464</v>
          </cell>
        </row>
        <row r="29">
          <cell r="F29" t="str">
            <v>Hacer seguimiento a los procesos de intervención forzosa administrativa e institutos de salvamento, de las organizaciones de los niveles 1,2 y 3 que se encuentren bajo estas medidas, a través de visitas de inspección o evaluaciones extra situ o de informes de gestión</v>
          </cell>
          <cell r="G29" t="str">
            <v xml:space="preserve">Delegatura para la supervisión del ahorro y la forma asociativa 
Asuntos Especiales </v>
          </cell>
          <cell r="H29" t="str">
            <v>No. De seguimientos realizados / No. De seguimientos programados</v>
          </cell>
          <cell r="I29">
            <v>100</v>
          </cell>
          <cell r="J29">
            <v>0.02</v>
          </cell>
          <cell r="K29">
            <v>43132</v>
          </cell>
          <cell r="L29">
            <v>43465</v>
          </cell>
        </row>
        <row r="30">
          <cell r="F30" t="str">
            <v xml:space="preserve">Adelantar las medidas de toma de posesión y/o de adopción de institutos de salvamento </v>
          </cell>
          <cell r="G30" t="str">
            <v>Delegatura para la supervisión de la actividad Asociativa (Grupo de Asuntos Especiales )</v>
          </cell>
          <cell r="H30" t="str">
            <v>Medidas ejecutadas /Medidas  adoptadas</v>
          </cell>
          <cell r="I30">
            <v>1</v>
          </cell>
          <cell r="J30">
            <v>0.03</v>
          </cell>
          <cell r="K30">
            <v>43132</v>
          </cell>
          <cell r="L30">
            <v>43465</v>
          </cell>
        </row>
        <row r="31">
          <cell r="F31" t="str">
            <v>Adelantar los tramites de autorización previa (Fusión, incorporación, transformación o escisión) de las organizaciones vigiladas</v>
          </cell>
          <cell r="G31" t="str">
            <v>Delegatura para la supervisión de la actividad Asociativa (Grupo de Asuntos Especiales )</v>
          </cell>
          <cell r="H31" t="str">
            <v>Solicitudes atendidas dentro de los términos/Solicitudes presentadas</v>
          </cell>
          <cell r="I31">
            <v>1</v>
          </cell>
          <cell r="J31">
            <v>0.02</v>
          </cell>
          <cell r="K31">
            <v>43132</v>
          </cell>
          <cell r="L31">
            <v>43465</v>
          </cell>
        </row>
        <row r="32">
          <cell r="F32" t="str">
            <v>Realizar visitas de inspección a las organizaciones que se encuentran en nivel 3 de supervisión</v>
          </cell>
          <cell r="G32" t="str">
            <v xml:space="preserve">Delegatura para la supervisión del ahorro y la forma asociativa </v>
          </cell>
          <cell r="H32" t="str">
            <v>(N° organizaciones solidarias visitadas / N° organizaciones solidarias visitadas)</v>
          </cell>
          <cell r="I32">
            <v>70</v>
          </cell>
          <cell r="J32">
            <v>0.08</v>
          </cell>
          <cell r="K32">
            <v>43132</v>
          </cell>
          <cell r="L32">
            <v>43465</v>
          </cell>
        </row>
        <row r="33">
          <cell r="F33" t="str">
            <v xml:space="preserve">Realizar visitas de inspección a organizaciones que se encuentran en nivel 1 y  2 de supervisión </v>
          </cell>
          <cell r="G33" t="str">
            <v xml:space="preserve">Delegatura para la supervisión del ahorro y la forma asociativa </v>
          </cell>
          <cell r="H33" t="str">
            <v>(N° informes realizados sobre la visita in-situ/ N° de visitas programadas)</v>
          </cell>
          <cell r="I33">
            <v>70</v>
          </cell>
          <cell r="J33">
            <v>0.08</v>
          </cell>
          <cell r="K33">
            <v>43132</v>
          </cell>
          <cell r="L33">
            <v>43465</v>
          </cell>
        </row>
        <row r="34">
          <cell r="F34" t="str">
            <v xml:space="preserve">Realizar 800 evaluaciones extra situs a los fondos de empelados y/o seguimientos a las evaluaciones realizadas en el año 2017 </v>
          </cell>
          <cell r="G34" t="str">
            <v xml:space="preserve">Delegatura para la supervisión del ahorro y la forma asociativa </v>
          </cell>
          <cell r="H34" t="str">
            <v xml:space="preserve">( No. de evaluaciones realizadas / NO. de  evaluaciones programadas </v>
          </cell>
          <cell r="I34">
            <v>800</v>
          </cell>
          <cell r="J34">
            <v>0.08</v>
          </cell>
          <cell r="K34">
            <v>43160</v>
          </cell>
          <cell r="L34">
            <v>43465</v>
          </cell>
        </row>
        <row r="35">
          <cell r="F35" t="str">
            <v xml:space="preserve">Realizar la evaluación los 90 planes de acción para autorizar o requerir </v>
          </cell>
          <cell r="G35" t="str">
            <v xml:space="preserve">Delegatura para la supervisión del ahorro y la forma asociativa </v>
          </cell>
          <cell r="H35" t="str">
            <v xml:space="preserve">Evaluaciones realizadas / evaluaciones programadas </v>
          </cell>
          <cell r="I35">
            <v>90</v>
          </cell>
          <cell r="J35">
            <v>0.08</v>
          </cell>
          <cell r="K35">
            <v>43132</v>
          </cell>
          <cell r="L35">
            <v>43373</v>
          </cell>
        </row>
        <row r="36">
          <cell r="F36" t="str">
            <v xml:space="preserve">Hacer evaluaciones jurídicas (control de legalidad) a 181 a organizaciones de primer nivel , 531 del segundo nivel y 825 de tercer nivel  y/o requerimiento (560 fondos de empleados 977 demás organizaciones) </v>
          </cell>
          <cell r="G36" t="str">
            <v xml:space="preserve">Delegatura para la supervisión del ahorro y la forma asociativa </v>
          </cell>
          <cell r="H36" t="str">
            <v>(N° de controles de legalidad realizados/ N° de controles de legalidad programados)</v>
          </cell>
          <cell r="I36">
            <v>1537</v>
          </cell>
          <cell r="J36">
            <v>0.08</v>
          </cell>
          <cell r="K36">
            <v>43132</v>
          </cell>
          <cell r="L36">
            <v>43465</v>
          </cell>
        </row>
        <row r="37">
          <cell r="F37" t="str">
            <v xml:space="preserve">Desarrollar las investigaciones en curso para emitir la decisión que en derecho corresponda y/o dar inicio a las que soliciten los grupos internos de trabajo.
Nota: Incluidos 500 (pendientes del año 2016), correspondiente a la actividad POA: "Realizar seguimiento a las organizaciones requeridas que no reportaron información financiera durante los años 2014 y 2015"  </v>
          </cell>
          <cell r="G37" t="str">
            <v xml:space="preserve">Delegatura para la supervisión del ahorro y la forma asociativa </v>
          </cell>
          <cell r="H37" t="str">
            <v>(N° de decisiones de fondo y/o actos de tramite de investigaciones realizados/ N° de seguimientos a investigaciones programados)</v>
          </cell>
          <cell r="I37">
            <v>1400</v>
          </cell>
          <cell r="J37">
            <v>0.08</v>
          </cell>
          <cell r="K37">
            <v>43132</v>
          </cell>
          <cell r="L37">
            <v>43465</v>
          </cell>
        </row>
        <row r="38">
          <cell r="F38" t="str">
            <v>Hacer evaluación extrasitu a organizaciones solidarias, con énfasis en las organizaciones diferentes a fondos de empleados  del nivel 1, 2 y 3 de supervisión y/o seguimientos a las evaluaciones realizadas en el año 2017.
Nota: Incluidos 150 (pendientes del año 2016), correspondiente a la actividad: "Revisar estados financieros del régimen simplificado  a organizaciones del grupo 3"</v>
          </cell>
          <cell r="G38" t="str">
            <v xml:space="preserve">Delegatura para la supervisión del ahorro y la forma asociativa </v>
          </cell>
          <cell r="H38" t="str">
            <v>(N° de evaluaciones extrasitu realizadas y/o requerimientos / N° de evaluaciones extrasitu y/o requerimientos programadas)</v>
          </cell>
          <cell r="I38">
            <v>950</v>
          </cell>
          <cell r="J38">
            <v>0.08</v>
          </cell>
          <cell r="K38">
            <v>43132</v>
          </cell>
          <cell r="L38">
            <v>43465</v>
          </cell>
        </row>
        <row r="39">
          <cell r="F39" t="str">
            <v>Realizar nuevos convenios interinstitucionales</v>
          </cell>
          <cell r="G39" t="str">
            <v xml:space="preserve">Delegatura  la supervisión del ahorro y la forma asociativa 
Delegatura para la supervisión de la actividad financiera
Oficina Asesora Jurídica
Despacho  </v>
          </cell>
          <cell r="H39" t="str">
            <v xml:space="preserve">No. Convenios realizados en el periodo / numero de convenios programados en el periodo </v>
          </cell>
          <cell r="I39">
            <v>2</v>
          </cell>
          <cell r="J39">
            <v>1</v>
          </cell>
          <cell r="K39">
            <v>43101</v>
          </cell>
          <cell r="L39">
            <v>43465</v>
          </cell>
        </row>
        <row r="40">
          <cell r="F40" t="str">
            <v xml:space="preserve">Realizar requerimientos a las organizaciones  que no reportaron información financiera durante el 2016 y 2017 </v>
          </cell>
          <cell r="G40" t="str">
            <v>Delegatura para la supervisión del ahorro y la forma asociativa
Oficina Asesora de Planeación y Sistemas</v>
          </cell>
          <cell r="H40" t="str">
            <v>(N°de entidades requeridas / No. De entidades a requerir programadas</v>
          </cell>
          <cell r="I40">
            <v>1000</v>
          </cell>
          <cell r="J40">
            <v>0.7</v>
          </cell>
          <cell r="K40">
            <v>43160</v>
          </cell>
          <cell r="L40">
            <v>43465</v>
          </cell>
        </row>
        <row r="41">
          <cell r="F41" t="str">
            <v>1500 nuevas organizaciones reportando información financiera</v>
          </cell>
          <cell r="G41" t="str">
            <v>Delegatura para la supervisión del ahorro y la forma asociativa 
Oficina Asesora de Planeación y Sistemas</v>
          </cell>
          <cell r="H41" t="str">
            <v>(N°  de organizaciones que reportan información / N° organizaciones que se espera reporten información)</v>
          </cell>
          <cell r="I41">
            <v>1500</v>
          </cell>
          <cell r="J41">
            <v>0.3</v>
          </cell>
          <cell r="K41">
            <v>43191</v>
          </cell>
          <cell r="L41">
            <v>43465</v>
          </cell>
        </row>
        <row r="42">
          <cell r="F42" t="str">
            <v>Ajustar la metodología de inspección en sus etapas de planeación, ejecución y elaboración de informes en el riesgo de liquidez</v>
          </cell>
          <cell r="G42" t="str">
            <v>Delegatura  la supervisión del ahorro y la forma asociativa 
Delegatura para la supervisión de la actividad financiera</v>
          </cell>
          <cell r="H42" t="str">
            <v>Número de guías elaboradas / Número de guías a elaborar</v>
          </cell>
          <cell r="I42">
            <v>1</v>
          </cell>
          <cell r="J42">
            <v>0.5</v>
          </cell>
          <cell r="K42">
            <v>43191</v>
          </cell>
          <cell r="L42">
            <v>43464</v>
          </cell>
        </row>
        <row r="43">
          <cell r="F43" t="str">
            <v xml:space="preserve">Ajustar la metodología de inspección en sus etapas de planeación, ejecución y elaboración de informes para fondos de empleados, ante nuevo marco regulatorio. </v>
          </cell>
          <cell r="G43" t="str">
            <v>Delegatura para la supervisión del ahorro y la forma asociativa</v>
          </cell>
          <cell r="H43" t="str">
            <v xml:space="preserve">Número de guías elaboradas / Número de guías programadas </v>
          </cell>
          <cell r="I43">
            <v>1</v>
          </cell>
          <cell r="J43">
            <v>0.5</v>
          </cell>
          <cell r="K43">
            <v>43132</v>
          </cell>
          <cell r="L43">
            <v>43465</v>
          </cell>
        </row>
        <row r="44">
          <cell r="F44" t="str">
            <v>Realizar mesas técnicas con los gremios</v>
          </cell>
          <cell r="G44" t="str">
            <v>Delegatura  la supervisión del ahorro y la forma asociativa 
Delegatura para la supervisión de la actividad financiera
Despacho</v>
          </cell>
          <cell r="H44" t="str">
            <v xml:space="preserve">Número de reuniones con los gremios realizadas  Número de reuniones programadas </v>
          </cell>
          <cell r="I44">
            <v>2</v>
          </cell>
          <cell r="J44">
            <v>1</v>
          </cell>
          <cell r="K44">
            <v>43101</v>
          </cell>
          <cell r="L44">
            <v>43465</v>
          </cell>
        </row>
        <row r="45">
          <cell r="F45" t="str">
            <v xml:space="preserve">Realizar una prueba piloto, ajustar el formato de medición de balance social y expedir la circular externa para su aplicación </v>
          </cell>
          <cell r="G45" t="str">
            <v>Delegatura  la supervisión del ahorro y la forma asociativa 
Delegatura para la supervisión de la actividad financiera
Oficina Jurídica
Despacho</v>
          </cell>
          <cell r="H45" t="str">
            <v>Actividades realizadas del proceso de formulación del balance social / Actividades programadas del proceso de formulación del balance social</v>
          </cell>
          <cell r="I45">
            <v>1</v>
          </cell>
          <cell r="J45">
            <v>0.5</v>
          </cell>
          <cell r="K45">
            <v>43132</v>
          </cell>
          <cell r="L45">
            <v>43464</v>
          </cell>
        </row>
        <row r="46">
          <cell r="F46" t="str">
            <v>Sensibilizar la  circular externa para presentación del balance social en asambleas</v>
          </cell>
          <cell r="G46" t="str">
            <v xml:space="preserve">Delegatura para la supervisión del ahorro y la forma asociativa </v>
          </cell>
          <cell r="H46" t="str">
            <v xml:space="preserve"># Videoconferencias realizadas / videoconferencias programadas </v>
          </cell>
          <cell r="I46">
            <v>1</v>
          </cell>
          <cell r="J46">
            <v>0.5</v>
          </cell>
          <cell r="K46">
            <v>43282</v>
          </cell>
          <cell r="L46">
            <v>43464</v>
          </cell>
        </row>
        <row r="47">
          <cell r="F47" t="str">
            <v>Realizar sensibilización sobre prácticas de Buen Gobierno en organizaciones del nivel 1 de supervisión</v>
          </cell>
          <cell r="G47" t="str">
            <v>Delegatura  la supervisión del ahorro y la forma asociativa 
Delegatura para la supervisión de la actividad financiera
Despacho</v>
          </cell>
          <cell r="H47" t="str">
            <v xml:space="preserve"> Número de sensibilizaciones realizadas/Número de sensibilizaciones programadas </v>
          </cell>
          <cell r="I47">
            <v>2</v>
          </cell>
          <cell r="J47">
            <v>1</v>
          </cell>
          <cell r="K47">
            <v>43252</v>
          </cell>
          <cell r="L47">
            <v>43464</v>
          </cell>
        </row>
        <row r="48">
          <cell r="F48" t="str">
            <v>Llevar a una solucion informática con la caracterización del modelo para el crecimiento del universo de las entidades que deben reportar información.</v>
          </cell>
          <cell r="G48" t="str">
            <v>Oficina Asesora de Planeación y Sistemas</v>
          </cell>
          <cell r="H48" t="str">
            <v>Crecimiento en el No. De organizaciones que reportan información</v>
          </cell>
          <cell r="I48">
            <v>1</v>
          </cell>
          <cell r="J48">
            <v>0.6</v>
          </cell>
          <cell r="K48">
            <v>43101</v>
          </cell>
          <cell r="L48">
            <v>43465</v>
          </cell>
        </row>
        <row r="49">
          <cell r="F49" t="str">
            <v>Establecer las reglas de negocio, intercambio y remisión de información  con  confecamaras (RUES) para realizar seguimiento del reporte de rendición de cuentas del universo de organizaciones vigiladas.</v>
          </cell>
          <cell r="G49" t="str">
            <v>Oficina Asesora de Planeación y Sistemas</v>
          </cell>
          <cell r="H49" t="str">
            <v>No. De entidades que se incorporan en la base de datos/No. De entidades del universo identificadas que no reportaron</v>
          </cell>
          <cell r="I49">
            <v>1</v>
          </cell>
          <cell r="J49">
            <v>0.4</v>
          </cell>
          <cell r="K49">
            <v>43101</v>
          </cell>
          <cell r="L49">
            <v>43465</v>
          </cell>
        </row>
        <row r="50">
          <cell r="F50" t="str">
            <v>Actualizar el marco de referencia técnica en la inteligencia de negocios</v>
          </cell>
          <cell r="G50" t="str">
            <v>Oficina Asesora de Planeación y Sistemas</v>
          </cell>
          <cell r="H50" t="str">
            <v>No documentos realizados / No documentos programados</v>
          </cell>
          <cell r="I50">
            <v>1</v>
          </cell>
          <cell r="J50">
            <v>0.2</v>
          </cell>
          <cell r="K50">
            <v>43101</v>
          </cell>
          <cell r="L50">
            <v>43465</v>
          </cell>
        </row>
        <row r="51">
          <cell r="F51" t="str">
            <v>Capacitar el usuario final sobre el alcance y uso de la herramienta</v>
          </cell>
          <cell r="G51" t="str">
            <v>Oficina Asesora de Planeación y Sistemas</v>
          </cell>
          <cell r="H51" t="str">
            <v>No capacitaciones realizadas / No capacitaciones programadas</v>
          </cell>
          <cell r="I51">
            <v>4</v>
          </cell>
          <cell r="J51">
            <v>0.2</v>
          </cell>
          <cell r="K51">
            <v>43282</v>
          </cell>
          <cell r="L51">
            <v>43465</v>
          </cell>
        </row>
        <row r="52">
          <cell r="F52" t="str">
            <v>Entrega de producto y registro intelectual del producto</v>
          </cell>
          <cell r="G52" t="str">
            <v>Oficina Asesora de Planeación y Sistemas</v>
          </cell>
          <cell r="H52" t="str">
            <v>Documento registrado</v>
          </cell>
          <cell r="I52">
            <v>1</v>
          </cell>
          <cell r="J52">
            <v>0.3</v>
          </cell>
          <cell r="K52">
            <v>43101</v>
          </cell>
          <cell r="L52">
            <v>43465</v>
          </cell>
        </row>
        <row r="53">
          <cell r="F53" t="str">
            <v>Incluir nuevas variables del formulario de rendición de cuentas de la circular básica contable y financiera y los ajustes, para la aplicación de normas NIIF y supervisión por riesgos, en la herramienta de inteligencia de negocios (Cubos de información).</v>
          </cell>
          <cell r="G53" t="str">
            <v>Oficina Asesora de Planeación y Sistemas</v>
          </cell>
          <cell r="H53" t="str">
            <v>No Cubos implementados / No de cubos programados</v>
          </cell>
          <cell r="I53">
            <v>3</v>
          </cell>
          <cell r="J53">
            <v>0.3</v>
          </cell>
          <cell r="K53">
            <v>43282</v>
          </cell>
          <cell r="L53">
            <v>43465</v>
          </cell>
        </row>
        <row r="54">
          <cell r="F54" t="str">
            <v>Hacer inventario de todos los desarrollos propios y contratados que tiene la Superintendencia</v>
          </cell>
          <cell r="G54" t="str">
            <v>Oficina Asesora de Planeación y Sistemas</v>
          </cell>
          <cell r="H54" t="str">
            <v>Inventario realizado</v>
          </cell>
          <cell r="I54">
            <v>1</v>
          </cell>
          <cell r="J54">
            <v>0.1</v>
          </cell>
          <cell r="K54">
            <v>43101</v>
          </cell>
          <cell r="L54">
            <v>43465</v>
          </cell>
        </row>
        <row r="55">
          <cell r="F55" t="str">
            <v>Análisis comparado de los aplicativos inventariados contra la metodología SCRUM para establecer las brechas de cada uno de ellos.</v>
          </cell>
          <cell r="G55" t="str">
            <v>Oficina Asesora de Planeación y Sistemas</v>
          </cell>
          <cell r="H55" t="str">
            <v>Documento realizado</v>
          </cell>
          <cell r="I55">
            <v>1</v>
          </cell>
          <cell r="J55">
            <v>0.1</v>
          </cell>
          <cell r="K55">
            <v>43101</v>
          </cell>
          <cell r="L55">
            <v>43465</v>
          </cell>
        </row>
        <row r="56">
          <cell r="F56" t="str">
            <v>Estructurar y capacitar sobre el uso interno de la metodología SCRUM por parte de usuarios y desarrolladores dentro de la entidad</v>
          </cell>
          <cell r="G56" t="str">
            <v>Oficina Asesora de Planeación y Sistemas</v>
          </cell>
          <cell r="H56" t="str">
            <v>No capacitaciones realizadoas / No Capacitaciones Programadas</v>
          </cell>
          <cell r="I56">
            <v>3</v>
          </cell>
          <cell r="J56">
            <v>0.2</v>
          </cell>
          <cell r="K56">
            <v>43101</v>
          </cell>
          <cell r="L56">
            <v>43465</v>
          </cell>
        </row>
        <row r="57">
          <cell r="F57" t="str">
            <v>Separar los ambientes de desarrollo y producción en hardware</v>
          </cell>
          <cell r="G57" t="str">
            <v>Oficina Asesora de Planeación y Sistemas</v>
          </cell>
          <cell r="H57" t="str">
            <v>No. De ambientes separados / No. De ambientes programados</v>
          </cell>
          <cell r="I57">
            <v>2</v>
          </cell>
          <cell r="J57">
            <v>0.2</v>
          </cell>
          <cell r="K57">
            <v>43101</v>
          </cell>
          <cell r="L57">
            <v>43465</v>
          </cell>
        </row>
        <row r="58">
          <cell r="F58" t="str">
            <v>Levantamiento de requisitos y desarrollo de productos bajo estandares de metodología SCRUM</v>
          </cell>
          <cell r="G58" t="str">
            <v>Oficina Asesora de Planeación y Sistemas</v>
          </cell>
          <cell r="H58" t="str">
            <v>Documento realizado</v>
          </cell>
          <cell r="I58">
            <v>1</v>
          </cell>
          <cell r="J58">
            <v>0.1</v>
          </cell>
          <cell r="K58">
            <v>43101</v>
          </cell>
          <cell r="L58">
            <v>43465</v>
          </cell>
        </row>
        <row r="59">
          <cell r="F59" t="str">
            <v>Actualización de procesos, procedimientos y formatos de la entidad en Isolución</v>
          </cell>
          <cell r="G59" t="str">
            <v>Oficina Asesora de Planeación y Sistemas y todos los responsables de los procesos</v>
          </cell>
          <cell r="H59" t="str">
            <v>Actualización realizada</v>
          </cell>
          <cell r="I59">
            <v>1</v>
          </cell>
          <cell r="J59">
            <v>0.1</v>
          </cell>
          <cell r="K59">
            <v>43101</v>
          </cell>
          <cell r="L59">
            <v>43465</v>
          </cell>
        </row>
        <row r="60">
          <cell r="F60" t="str">
            <v>Llevar los procesos actualizados a Isolución y establecer mediante el software la carga, seguimiento y divulgación de los resultados en cada uno de los procesos.</v>
          </cell>
          <cell r="G60" t="str">
            <v>Oficina Asesora de Planeación y Sistemas</v>
          </cell>
          <cell r="H60" t="str">
            <v>Procesos llevados a ISolución / total procesos Actualizados</v>
          </cell>
          <cell r="I60">
            <v>1</v>
          </cell>
          <cell r="J60">
            <v>0.1</v>
          </cell>
          <cell r="K60">
            <v>43101</v>
          </cell>
          <cell r="L60">
            <v>43465</v>
          </cell>
        </row>
        <row r="61">
          <cell r="F61" t="str">
            <v>Identificar los procesos que serán automatizados</v>
          </cell>
          <cell r="G61" t="str">
            <v>Oficina Asesora de Planeación y Sistemas</v>
          </cell>
          <cell r="H61" t="str">
            <v>Documento realizado</v>
          </cell>
          <cell r="I61">
            <v>1</v>
          </cell>
          <cell r="J61">
            <v>0.1</v>
          </cell>
          <cell r="K61">
            <v>43101</v>
          </cell>
          <cell r="L61">
            <v>43465</v>
          </cell>
        </row>
        <row r="62">
          <cell r="F62" t="str">
            <v>Análisis comparativo de tendencias del mercado tecnológico, marco definido por ministerio TIC y marco legal de la Supersolidaria.</v>
          </cell>
          <cell r="G62" t="str">
            <v>Oficina Asesora de Planeación y Sistemas</v>
          </cell>
          <cell r="H62" t="str">
            <v>No documentos realizados / No documentos programados</v>
          </cell>
          <cell r="I62">
            <v>1</v>
          </cell>
          <cell r="J62">
            <v>0.3</v>
          </cell>
          <cell r="K62">
            <v>43101</v>
          </cell>
          <cell r="L62">
            <v>43465</v>
          </cell>
        </row>
        <row r="63">
          <cell r="F63" t="str">
            <v>Formulación de los proyectos de inversión 2019 - 2022 bajos las lineas de gobernanza de TI</v>
          </cell>
          <cell r="G63" t="str">
            <v>Oficina Asesora de Planeación y Sistemas</v>
          </cell>
          <cell r="H63" t="str">
            <v>No  proyectos formulados / No proyectos programados</v>
          </cell>
          <cell r="I63">
            <v>3</v>
          </cell>
          <cell r="J63">
            <v>0.4</v>
          </cell>
          <cell r="K63">
            <v>43101</v>
          </cell>
          <cell r="L63">
            <v>43465</v>
          </cell>
        </row>
        <row r="64">
          <cell r="F64" t="str">
            <v>Presentar anteproyecto de presupuesto para vigencia 2019 incorporando los elementos de gobernanza de TI</v>
          </cell>
          <cell r="G64" t="str">
            <v>Oficina Asesora de Planeación y Sistemas</v>
          </cell>
          <cell r="H64" t="str">
            <v>Anteproyecto de presupuesto</v>
          </cell>
          <cell r="I64">
            <v>1</v>
          </cell>
          <cell r="J64">
            <v>0.3</v>
          </cell>
          <cell r="K64">
            <v>43101</v>
          </cell>
          <cell r="L64">
            <v>43465</v>
          </cell>
        </row>
        <row r="65">
          <cell r="F65" t="str">
            <v>Monitoreo de la fase 1 y 2 de la taxonomía para su correcto funcionamiento</v>
          </cell>
          <cell r="G65" t="str">
            <v>Oficina Asesora de Planeación y Sistemas</v>
          </cell>
          <cell r="H65" t="str">
            <v>Monitoreo realizado</v>
          </cell>
          <cell r="I65">
            <v>1</v>
          </cell>
          <cell r="J65">
            <v>1</v>
          </cell>
          <cell r="K65">
            <v>43101</v>
          </cell>
          <cell r="L65">
            <v>43465</v>
          </cell>
        </row>
        <row r="66">
          <cell r="F66" t="str">
            <v>Ampliar divulgación de uso de la sede electrónica dirigido a los funcionarios y entidades vigiladas</v>
          </cell>
          <cell r="G66" t="str">
            <v>Oficina Asesora de Planeación y Sistemas</v>
          </cell>
          <cell r="H66" t="str">
            <v>No divulgaciones realizadas /No divulgaciones programadas</v>
          </cell>
          <cell r="I66">
            <v>3</v>
          </cell>
          <cell r="J66">
            <v>0.4</v>
          </cell>
          <cell r="K66">
            <v>43101</v>
          </cell>
          <cell r="L66">
            <v>43465</v>
          </cell>
        </row>
        <row r="67">
          <cell r="F67" t="str">
            <v>Llevar a la sede electrónica los trámites que se deriven de la actualización de procesos, procedimientos y formatos.</v>
          </cell>
          <cell r="G67" t="str">
            <v>Oficina Asesora de Planeación y Sistemas</v>
          </cell>
          <cell r="H67" t="str">
            <v>No trámites llevados a sede electróica / No trámites Identificados para actualizar</v>
          </cell>
          <cell r="I67">
            <v>1</v>
          </cell>
          <cell r="J67">
            <v>0.4</v>
          </cell>
          <cell r="K67">
            <v>43101</v>
          </cell>
          <cell r="L67">
            <v>43465</v>
          </cell>
        </row>
        <row r="68">
          <cell r="F68" t="str">
            <v>Elaboración de un diagnóstico institucional del nuevo Modelo Integrado de Planeación y Gestión al sistema de gestión institucional con base en las herramientas de autodiagnósticos de la Función Pública y los resultados del FURAG, según aplique a la entidad.</v>
          </cell>
          <cell r="G68" t="str">
            <v>Oficina Asesora de Planeación y Sistemas</v>
          </cell>
          <cell r="H68" t="str">
            <v xml:space="preserve">Diagnóstico institucional </v>
          </cell>
          <cell r="I68">
            <v>1</v>
          </cell>
          <cell r="J68">
            <v>0.2</v>
          </cell>
          <cell r="K68">
            <v>43101</v>
          </cell>
          <cell r="L68">
            <v>43465</v>
          </cell>
        </row>
        <row r="69">
          <cell r="F69" t="str">
            <v>Migración del sistema esigna de MySQL a Oracle</v>
          </cell>
          <cell r="G69" t="str">
            <v>Oficina Asesora de Planeación y Sistemas</v>
          </cell>
          <cell r="H69" t="str">
            <v>No migraciones realizadas / No migraciones programadas</v>
          </cell>
          <cell r="I69">
            <v>1</v>
          </cell>
          <cell r="J69">
            <v>1</v>
          </cell>
          <cell r="K69">
            <v>43101</v>
          </cell>
          <cell r="L69">
            <v>43465</v>
          </cell>
        </row>
        <row r="70">
          <cell r="F70" t="str">
            <v>Cargar y parametrizar en iSolución los riesgos priorizados.</v>
          </cell>
          <cell r="G70" t="str">
            <v>Oficina Asesora de Planeación y Sistemas</v>
          </cell>
          <cell r="H70" t="str">
            <v>No Riesgos priorizados cargados / No Riesgos priorizados programados para cargar</v>
          </cell>
          <cell r="I70">
            <v>4</v>
          </cell>
          <cell r="J70">
            <v>0.6</v>
          </cell>
          <cell r="K70">
            <v>43101</v>
          </cell>
          <cell r="L70">
            <v>43465</v>
          </cell>
        </row>
        <row r="71">
          <cell r="F71" t="str">
            <v>Realizar seguimiento a las acciones para mitigación de los riesgos priorizados</v>
          </cell>
          <cell r="G71" t="str">
            <v>Oficina Asesora de Planeación y Sistemas</v>
          </cell>
          <cell r="H71" t="str">
            <v>No seguimientos realizados / No seguimientos programados</v>
          </cell>
          <cell r="I71">
            <v>2</v>
          </cell>
          <cell r="J71">
            <v>0.4</v>
          </cell>
          <cell r="K71">
            <v>43101</v>
          </cell>
          <cell r="L71">
            <v>43465</v>
          </cell>
        </row>
        <row r="72">
          <cell r="F72" t="str">
            <v>Sensibilización en el sistema integral ISO 14000</v>
          </cell>
          <cell r="G72" t="str">
            <v>Oficina Asesora de Planeación y Sistemas</v>
          </cell>
          <cell r="H72" t="str">
            <v>No sensibilizaciones ejecutadas / N sensibilizaciones programadas</v>
          </cell>
          <cell r="I72">
            <v>1</v>
          </cell>
          <cell r="J72">
            <v>0.15</v>
          </cell>
          <cell r="K72">
            <v>43101</v>
          </cell>
          <cell r="L72">
            <v>43465</v>
          </cell>
        </row>
        <row r="73">
          <cell r="F73" t="str">
            <v>Auditoría de cumplimiento de ISO 14000</v>
          </cell>
          <cell r="G73" t="str">
            <v>Oficina Asesora de Planeación y Sistemas</v>
          </cell>
          <cell r="H73" t="str">
            <v>No auditorias cumplimiento realizadas / No auditorias cumplimiento programadas</v>
          </cell>
          <cell r="I73">
            <v>1</v>
          </cell>
          <cell r="J73">
            <v>0.15</v>
          </cell>
          <cell r="K73">
            <v>43101</v>
          </cell>
          <cell r="L73">
            <v>43465</v>
          </cell>
        </row>
        <row r="74">
          <cell r="F74" t="str">
            <v>Sensibilización en el sistema de gestión de seguridad de información ISO 27000</v>
          </cell>
          <cell r="G74" t="str">
            <v>Oficina Asesora de Planeación y Sistemas</v>
          </cell>
          <cell r="H74" t="str">
            <v>No sensibilizaciones ejecutadas / N sensibilizaciones programadas</v>
          </cell>
          <cell r="I74">
            <v>1</v>
          </cell>
          <cell r="J74">
            <v>0.15</v>
          </cell>
          <cell r="K74">
            <v>43101</v>
          </cell>
          <cell r="L74">
            <v>43465</v>
          </cell>
        </row>
        <row r="75">
          <cell r="F75" t="str">
            <v>Expedición acto administrativo donde se adopta ISO 27000 como marco estandar para la gestión de la seguridad de la información</v>
          </cell>
          <cell r="G75" t="str">
            <v>Oficina Asesora de Planeación y Sistemas</v>
          </cell>
          <cell r="H75" t="str">
            <v>Acto administrativo</v>
          </cell>
          <cell r="I75">
            <v>1</v>
          </cell>
          <cell r="J75">
            <v>0.15</v>
          </cell>
          <cell r="K75">
            <v>43101</v>
          </cell>
          <cell r="L75">
            <v>43465</v>
          </cell>
        </row>
        <row r="76">
          <cell r="F76" t="str">
            <v>Auditoría interna al sistema de gestión de seguridad de información ISO 27000.</v>
          </cell>
          <cell r="G76" t="str">
            <v>Oficina Asesora de Planeación y Sistemas</v>
          </cell>
          <cell r="H76" t="str">
            <v>Auditoría interna</v>
          </cell>
          <cell r="I76">
            <v>1</v>
          </cell>
          <cell r="J76">
            <v>0.2</v>
          </cell>
          <cell r="K76">
            <v>43101</v>
          </cell>
          <cell r="L76">
            <v>43465</v>
          </cell>
        </row>
        <row r="77">
          <cell r="F77" t="str">
            <v>Auditoría de certificación del sistema de gestión de seguridad de información ISO 27000.</v>
          </cell>
          <cell r="G77" t="str">
            <v>Oficina Asesora de Planeación y Sistemas</v>
          </cell>
          <cell r="H77" t="str">
            <v xml:space="preserve">Auditoria de certificación </v>
          </cell>
          <cell r="I77">
            <v>1</v>
          </cell>
          <cell r="J77">
            <v>0.2</v>
          </cell>
          <cell r="K77">
            <v>43101</v>
          </cell>
          <cell r="L77">
            <v>43465</v>
          </cell>
        </row>
        <row r="78">
          <cell r="F78" t="str">
            <v>Actualización de las tablas de retención documental TRD</v>
          </cell>
          <cell r="G78" t="str">
            <v>Oficina Asesora de Planeación y Sistemas</v>
          </cell>
          <cell r="H78" t="str">
            <v>Actualizaciones realizadas</v>
          </cell>
          <cell r="I78">
            <v>1</v>
          </cell>
          <cell r="J78">
            <v>0.4</v>
          </cell>
          <cell r="K78">
            <v>43101</v>
          </cell>
          <cell r="L78">
            <v>43465</v>
          </cell>
        </row>
        <row r="79">
          <cell r="F79" t="str">
            <v>Presentación ante el comité de archivo de las tablas de valoración documental</v>
          </cell>
          <cell r="G79" t="str">
            <v>Oficina Asesora de Planeación y Sistemas</v>
          </cell>
          <cell r="H79" t="str">
            <v>Presentación ante comité de archivo</v>
          </cell>
          <cell r="I79">
            <v>1</v>
          </cell>
          <cell r="J79">
            <v>0.4</v>
          </cell>
          <cell r="K79">
            <v>43101</v>
          </cell>
          <cell r="L79">
            <v>43465</v>
          </cell>
        </row>
        <row r="80">
          <cell r="F80" t="str">
            <v>Traslado de archivo fisico de gestión del piso 11 a DANSOCIAL</v>
          </cell>
          <cell r="G80" t="str">
            <v>Oficina Asesora de Planeación y Sistemas</v>
          </cell>
          <cell r="H80" t="str">
            <v xml:space="preserve">Traslado de archivo físico </v>
          </cell>
          <cell r="I80">
            <v>1</v>
          </cell>
          <cell r="J80">
            <v>0.2</v>
          </cell>
          <cell r="K80">
            <v>43101</v>
          </cell>
          <cell r="L80">
            <v>43465</v>
          </cell>
        </row>
        <row r="81">
          <cell r="F81" t="str">
            <v>Implementar una actividad para el mejoramiento de la Atención al Ciudadano (Protocolo de Atención y Servicio al ciudadano)</v>
          </cell>
          <cell r="G81" t="str">
            <v>Grupo de  Servicio al Ciudadano - Delegatura para la supervisión del ahorro y la forma asociativa</v>
          </cell>
          <cell r="H81" t="str">
            <v>Protocolo</v>
          </cell>
          <cell r="I81">
            <v>1</v>
          </cell>
          <cell r="J81">
            <v>0.5</v>
          </cell>
          <cell r="K81">
            <v>43190</v>
          </cell>
          <cell r="L81">
            <v>43464</v>
          </cell>
        </row>
        <row r="82">
          <cell r="F82" t="str">
            <v xml:space="preserve">Hacer seguimiento trimestral a la atención de PQRS </v>
          </cell>
          <cell r="G82" t="str">
            <v>Grupo de  Servicio al Ciudadano - Delegatura para la supervisión del ahorro y la forma asociativa</v>
          </cell>
          <cell r="H82" t="str">
            <v>(Nº de seguimientos realizados/ Nº de seguimientos programados)</v>
          </cell>
          <cell r="I82">
            <v>3</v>
          </cell>
          <cell r="J82">
            <v>0.5</v>
          </cell>
          <cell r="K82">
            <v>43220</v>
          </cell>
          <cell r="L82">
            <v>43464</v>
          </cell>
        </row>
        <row r="83">
          <cell r="F83" t="str">
            <v>Velar por el cumplimiento  de la Resolución por medio de la cual se reglamentó el Derecho de Petición en la entidad</v>
          </cell>
          <cell r="G83" t="str">
            <v>Grupo de  Servicio al Ciudadano - Delegatura para la supervisión del ahorro y la forma asociativa</v>
          </cell>
          <cell r="H83" t="str">
            <v xml:space="preserve"> (Nº de seguimientos realizados/No. De siguientes programas</v>
          </cell>
          <cell r="I83">
            <v>3</v>
          </cell>
          <cell r="J83">
            <v>1</v>
          </cell>
          <cell r="K83">
            <v>43281</v>
          </cell>
          <cell r="L83">
            <v>43464</v>
          </cell>
        </row>
        <row r="84">
          <cell r="F84" t="str">
            <v>Solicitar ajustes tecnológicos implementados para atender las PQRSD</v>
          </cell>
          <cell r="G84" t="str">
            <v xml:space="preserve">Grupo de  Servicio al Ciudadano - Delegatura para la supervisión del ahorro y la forma asociativa 
Oficina Asesora de Planeación y sistemas y Despacho </v>
          </cell>
          <cell r="H84" t="str">
            <v xml:space="preserve">No. de ajustes realizados / No. De ajustes programados </v>
          </cell>
          <cell r="I84">
            <v>1</v>
          </cell>
          <cell r="J84">
            <v>1</v>
          </cell>
          <cell r="K84">
            <v>43266</v>
          </cell>
          <cell r="L84">
            <v>43464</v>
          </cell>
        </row>
        <row r="85">
          <cell r="F85" t="str">
            <v>Establecer el Plan de Presencia Institucional en el marco de la Participación Social</v>
          </cell>
          <cell r="G85" t="str">
            <v>Grupo de  Servicio al Ciudadano - Delegatura para la supervisión del ahorro y la forma asociativa</v>
          </cell>
          <cell r="H85" t="str">
            <v xml:space="preserve">Plan de Presencia Institucional </v>
          </cell>
          <cell r="I85">
            <v>1</v>
          </cell>
          <cell r="J85">
            <v>0.5</v>
          </cell>
          <cell r="K85">
            <v>43253</v>
          </cell>
          <cell r="L85">
            <v>43281</v>
          </cell>
        </row>
        <row r="86">
          <cell r="F86" t="str">
            <v>Ejecutar el Plan de Presencia Institucional en el marco de la Participación Social</v>
          </cell>
          <cell r="G86" t="str">
            <v>Grupo de  Servicio al Ciudadano - Delegatura para la supervisión del ahorro y la forma asociativa</v>
          </cell>
          <cell r="H86" t="str">
            <v xml:space="preserve">  Plan de Presencia Institucional</v>
          </cell>
          <cell r="I86">
            <v>1</v>
          </cell>
          <cell r="J86">
            <v>0.5</v>
          </cell>
          <cell r="K86">
            <v>43282</v>
          </cell>
          <cell r="L86">
            <v>43464</v>
          </cell>
        </row>
        <row r="87">
          <cell r="F87" t="str">
            <v>Presentar informe estadístico de entidades más recurrentes  en Derechos de Petición</v>
          </cell>
          <cell r="G87" t="str">
            <v>Grupo de  Servicio al Ciudadano - Delegatura para la supervisión del ahorro y la forma asociativa</v>
          </cell>
          <cell r="H87" t="str">
            <v xml:space="preserve"> No, de informes Numero de informes estadísticos presentados / No. De informes estadísticos programados </v>
          </cell>
          <cell r="I87">
            <v>2</v>
          </cell>
          <cell r="J87">
            <v>1</v>
          </cell>
          <cell r="K87">
            <v>43281</v>
          </cell>
          <cell r="L87">
            <v>43464</v>
          </cell>
        </row>
        <row r="88">
          <cell r="F88" t="str">
            <v xml:space="preserve">Actualizar la matriz de riesgos </v>
          </cell>
          <cell r="G88" t="str">
            <v>Grupo de  Servicio al Ciudadano - Delegatura para la supervisión del ahorro y la forma asociativa
Despacho</v>
          </cell>
          <cell r="H88" t="str">
            <v xml:space="preserve"> No, de actualizaciones realizadas / No de actualizaciones programadas </v>
          </cell>
          <cell r="I88">
            <v>1</v>
          </cell>
          <cell r="J88">
            <v>0.6</v>
          </cell>
          <cell r="K88">
            <v>43311</v>
          </cell>
          <cell r="L88">
            <v>43464</v>
          </cell>
        </row>
        <row r="89">
          <cell r="F89" t="str">
            <v xml:space="preserve">Hacer seguimiento a  la Matriz de riesgo  </v>
          </cell>
          <cell r="G89" t="str">
            <v>Grupo de  Servicio al Ciudadano - Delegatura para la supervisión del ahorro y la forma asociativa</v>
          </cell>
          <cell r="H89" t="str">
            <v xml:space="preserve">(Nº de seguimientos realizados//No seguimientos programados </v>
          </cell>
          <cell r="I89">
            <v>1</v>
          </cell>
          <cell r="J89">
            <v>0.4</v>
          </cell>
          <cell r="K89">
            <v>43373</v>
          </cell>
          <cell r="L89">
            <v>43464</v>
          </cell>
        </row>
        <row r="90">
          <cell r="F90" t="str">
            <v xml:space="preserve">Realizar seguimiento trimestral de la atención al ciudadano y del Servicio al ciudadano  </v>
          </cell>
          <cell r="G90" t="str">
            <v>Grupo de  Servicio al Ciudadano - Delegatura para la supervisión del ahorro y la forma asociativa</v>
          </cell>
          <cell r="H90" t="str">
            <v xml:space="preserve">(Nº de seguimientos realizados//No seguimientos programados </v>
          </cell>
          <cell r="I90">
            <v>3</v>
          </cell>
          <cell r="J90">
            <v>1</v>
          </cell>
          <cell r="K90">
            <v>43101</v>
          </cell>
          <cell r="L90">
            <v>43464</v>
          </cell>
        </row>
        <row r="91">
          <cell r="F91" t="str">
            <v>Difundir las cartillas y documentos que incluyan  deberes y derechos de los asociados y las organizaciones vigiladas</v>
          </cell>
          <cell r="G91" t="str">
            <v>Oficina de Comunicaciones
Despacho</v>
          </cell>
          <cell r="H91" t="str">
            <v xml:space="preserve">No de eventos en los que se promociona las cartillas y documentos donde se promocionan las cartillas  / No, de eventos programados </v>
          </cell>
          <cell r="I91">
            <v>4</v>
          </cell>
          <cell r="J91">
            <v>1</v>
          </cell>
          <cell r="K91">
            <v>43101</v>
          </cell>
          <cell r="L91">
            <v>43464</v>
          </cell>
        </row>
        <row r="92">
          <cell r="F92" t="str">
            <v>Realizar acciones de promoción para la conformación de veedurías ciudadanas.</v>
          </cell>
          <cell r="G92" t="str">
            <v>Grupo de  Servicio al Ciudadano - Delegatura para la supervisión del ahorro y la forma asociativa 
Despacho</v>
          </cell>
          <cell r="H92" t="str">
            <v xml:space="preserve"> (N° de Veedurías Ciudadanas conformadas/N° de Veedurías Ciudadanas a conformar)</v>
          </cell>
          <cell r="I92">
            <v>1</v>
          </cell>
          <cell r="J92">
            <v>1</v>
          </cell>
          <cell r="K92" t="str">
            <v>30/06/218</v>
          </cell>
          <cell r="L92">
            <v>43464</v>
          </cell>
        </row>
        <row r="93">
          <cell r="F93" t="str">
            <v>Identificar causas de fallos condenatorios en contra de la Superintendencia.
Construir acciones para mitigar las causas que originaron fallos condenatorios.
Ejecutar dichas acciones dentro del término programado.</v>
          </cell>
          <cell r="G93" t="str">
            <v>Oficina Asesora Jurídica</v>
          </cell>
          <cell r="H93" t="str">
            <v>% avance en la identificación, elaboración de acciones y ejecución de éstas dentro de la política para la prevención del daño antijurídico.</v>
          </cell>
          <cell r="I93">
            <v>1</v>
          </cell>
          <cell r="J93">
            <v>1</v>
          </cell>
          <cell r="K93">
            <v>43132</v>
          </cell>
          <cell r="L93">
            <v>43464</v>
          </cell>
        </row>
        <row r="94">
          <cell r="F94" t="str">
            <v>Emitir criterios unificadores en aspectos de supervisión</v>
          </cell>
          <cell r="G94" t="str">
            <v>Oficina Asesora Jurídica</v>
          </cell>
          <cell r="H94" t="str">
            <v>Cinco (5) conceptos unificados en aspectos de supervisión.</v>
          </cell>
          <cell r="I94">
            <v>1</v>
          </cell>
          <cell r="J94">
            <v>1</v>
          </cell>
          <cell r="K94">
            <v>43132</v>
          </cell>
          <cell r="L94">
            <v>43464</v>
          </cell>
        </row>
        <row r="95">
          <cell r="F95" t="str">
            <v>Compilar la normativa aplicable al sector vigilado por la Supersolidaria.</v>
          </cell>
          <cell r="G95" t="str">
            <v>Oficina Asesora Jurídica</v>
          </cell>
          <cell r="H95" t="str">
            <v>N° de normas identificadas / N° de normas existentes que aplican al sector vigilado</v>
          </cell>
          <cell r="I95">
            <v>1</v>
          </cell>
          <cell r="J95">
            <v>1</v>
          </cell>
          <cell r="K95">
            <v>43132</v>
          </cell>
          <cell r="L95">
            <v>43464</v>
          </cell>
        </row>
        <row r="96">
          <cell r="F96" t="str">
            <v>Presentar y conceptuar sobre  iniciativas legislativas o reglamentarias aplicables al sector</v>
          </cell>
          <cell r="G96" t="str">
            <v>Oficina Asesora Jurídica</v>
          </cell>
          <cell r="H96" t="str">
            <v>N° proyectos legislativos analizados / N° total de proyectos legislativos presentados para análisis</v>
          </cell>
          <cell r="I96">
            <v>1</v>
          </cell>
          <cell r="J96">
            <v>1</v>
          </cell>
          <cell r="K96">
            <v>43132</v>
          </cell>
          <cell r="L96">
            <v>43464</v>
          </cell>
        </row>
        <row r="97">
          <cell r="F97" t="str">
            <v xml:space="preserve">Proyectar  un ajuste a la Circular Básica Contable y Financiera en materia de riesgo de crédito y riesgo de liquidez r   </v>
          </cell>
          <cell r="G97" t="str">
            <v>Delegatura  la supervisión del ahorro y la forma asociativa 
Delegatura para la supervisión de la actividad financiera
Despacho</v>
          </cell>
          <cell r="H97" t="str">
            <v xml:space="preserve">  N° marcos regulatorios expedidos / N° de marcos regulatorios proyectados </v>
          </cell>
          <cell r="I97">
            <v>1</v>
          </cell>
          <cell r="J97">
            <v>0.3</v>
          </cell>
          <cell r="K97">
            <v>43191</v>
          </cell>
          <cell r="L97">
            <v>43464</v>
          </cell>
        </row>
        <row r="98">
          <cell r="F98" t="str">
            <v>Revisar t/o actulaizar la Circular Básica Contable y Financiera y Circular Básica Jurídica, en cuanto a NIF, SARL Y SARLAFT</v>
          </cell>
          <cell r="G98" t="str">
            <v>Delegatura  la supervisión del ahorro y la forma asociativa 
Delegatura para la supervisión de la actividad financiera
Despacho</v>
          </cell>
          <cell r="H98" t="str">
            <v xml:space="preserve">  N° de revisiones  N° de circulares proyectadas a ajustar  </v>
          </cell>
          <cell r="I98">
            <v>2</v>
          </cell>
          <cell r="J98">
            <v>0.3</v>
          </cell>
          <cell r="K98">
            <v>43191</v>
          </cell>
          <cell r="L98">
            <v>43464</v>
          </cell>
        </row>
        <row r="99">
          <cell r="F99" t="str">
            <v xml:space="preserve">Realizar la revisión jurídica para la emisión de las normas, según la solicitud de parte de las Misionales </v>
          </cell>
          <cell r="G99" t="str">
            <v>Oficina Asesora Jurídica</v>
          </cell>
          <cell r="H99" t="str">
            <v>No. de revisiones realizadas/ No. de revisiones solicitadas</v>
          </cell>
          <cell r="I99">
            <v>2</v>
          </cell>
          <cell r="J99">
            <v>0.4</v>
          </cell>
          <cell r="K99">
            <v>43221</v>
          </cell>
          <cell r="L99">
            <v>43464</v>
          </cell>
        </row>
        <row r="100">
          <cell r="F100" t="str">
            <v>Identificar los mecanismos para garantizar el acceso a la información básica y sobre la estructura de la entidad en medios diferentes al medio electrónico (Min hacienda)</v>
          </cell>
          <cell r="G100" t="str">
            <v>Oficina de Comunicaciones</v>
          </cell>
          <cell r="H100" t="str">
            <v>Informe de identificación de canales</v>
          </cell>
          <cell r="I100">
            <v>1</v>
          </cell>
          <cell r="J100">
            <v>0.2</v>
          </cell>
          <cell r="K100">
            <v>43160</v>
          </cell>
          <cell r="L100">
            <v>43435</v>
          </cell>
        </row>
        <row r="101">
          <cell r="F101" t="str">
            <v xml:space="preserve">Implementar un mecanismo para el acceso a la información básica y sobre la estructura de la entidad en medio diferentes al medio electrónico (Min hacienda) </v>
          </cell>
          <cell r="G101" t="str">
            <v>Oficina de Comunicaciones</v>
          </cell>
          <cell r="H101" t="str">
            <v>No. de mecanismos implementados/ No. de mecanismos programados</v>
          </cell>
          <cell r="I101">
            <v>1</v>
          </cell>
          <cell r="J101">
            <v>0.2</v>
          </cell>
          <cell r="K101">
            <v>43160</v>
          </cell>
          <cell r="L101">
            <v>43465</v>
          </cell>
        </row>
        <row r="102">
          <cell r="F102" t="str">
            <v xml:space="preserve">Promover las campañas para fortalecer el portal Web y sensibilizar el uso de las APP (min hacienda) </v>
          </cell>
          <cell r="G102" t="str">
            <v>Oficina de Comunicaciones</v>
          </cell>
          <cell r="H102" t="str">
            <v>No. de campañas implementadas/ No. de campañas programadas</v>
          </cell>
          <cell r="I102">
            <v>2</v>
          </cell>
          <cell r="J102">
            <v>0.3</v>
          </cell>
          <cell r="K102">
            <v>43160</v>
          </cell>
          <cell r="L102">
            <v>43465</v>
          </cell>
        </row>
        <row r="103">
          <cell r="F103" t="str">
            <v>Visibilizar a las organizaciones solidarias vigiladas en SARO, SARM, NIF y Normas de aseguramiento</v>
          </cell>
          <cell r="G103" t="str">
            <v>Oficina de Comunicaciones</v>
          </cell>
          <cell r="H103" t="str">
            <v>(No. Eventos de Sensibilización realizados/No. de Eventos de Sensibilización programados)</v>
          </cell>
          <cell r="I103">
            <v>4</v>
          </cell>
          <cell r="J103">
            <v>0.3</v>
          </cell>
          <cell r="K103">
            <v>43282</v>
          </cell>
          <cell r="L103">
            <v>43465</v>
          </cell>
        </row>
        <row r="104">
          <cell r="F104" t="str">
            <v>Participar en eventos realizados por entidades publicas y privadas del sector solidario.</v>
          </cell>
          <cell r="G104" t="str">
            <v>Oficina de Comunicaciones</v>
          </cell>
          <cell r="H104" t="str">
            <v>(No. eventos de otras entidades en los que participó la Superintendencia/ No. eventos organizados otras entidades)</v>
          </cell>
          <cell r="I104">
            <v>10</v>
          </cell>
          <cell r="J104">
            <v>1</v>
          </cell>
          <cell r="K104">
            <v>43132</v>
          </cell>
          <cell r="L104">
            <v>43465</v>
          </cell>
        </row>
        <row r="105">
          <cell r="F105" t="str">
            <v>Realizar mensualmente la  publicación interna del notisolidario con las principales acciones desarrolladas por la Supersolidaria</v>
          </cell>
          <cell r="G105" t="str">
            <v>Oficina de Comunicaciones</v>
          </cell>
          <cell r="H105" t="str">
            <v>(N° de publicaciones internas ejecutadas/ N° de publicaciones internas programadas)</v>
          </cell>
          <cell r="I105">
            <v>12</v>
          </cell>
          <cell r="J105">
            <v>0.3</v>
          </cell>
          <cell r="K105">
            <v>43130</v>
          </cell>
          <cell r="L105">
            <v>43465</v>
          </cell>
        </row>
        <row r="106">
          <cell r="F106" t="str">
            <v>Difusión de las acciones desarrolladas por la Supersolidaria a través de la cartelera electrónica.</v>
          </cell>
          <cell r="G106" t="str">
            <v>Oficina de Comunicaciones</v>
          </cell>
          <cell r="H106" t="str">
            <v>(N° de difusiones internas ejecutadas/ N° de difusiones internas programadas)</v>
          </cell>
          <cell r="I106">
            <v>52</v>
          </cell>
          <cell r="J106">
            <v>0.3</v>
          </cell>
          <cell r="K106">
            <v>43101</v>
          </cell>
          <cell r="L106">
            <v>43465</v>
          </cell>
        </row>
        <row r="107">
          <cell r="F107" t="str">
            <v>Actualizar la intranet de la entidad con las principales acciones desarrolladas por la Supersolidaria</v>
          </cell>
          <cell r="G107" t="str">
            <v>Oficina de Comunicaciones</v>
          </cell>
          <cell r="H107" t="str">
            <v>(N° de actualizaciones a la intranet/ N° de actualizaciones a la intranet programadas)</v>
          </cell>
          <cell r="I107">
            <v>52</v>
          </cell>
          <cell r="J107">
            <v>0.4</v>
          </cell>
          <cell r="K107">
            <v>43101</v>
          </cell>
          <cell r="L107">
            <v>43465</v>
          </cell>
        </row>
        <row r="108">
          <cell r="F108" t="str">
            <v xml:space="preserve">Participar activamente en los espacios convocados con las demás instituciones y con los gremios del sector </v>
          </cell>
          <cell r="G108" t="str">
            <v>Despacho</v>
          </cell>
          <cell r="H108" t="str">
            <v>Nº de espacios en los que se participó/No de espacios a los que fue convocada la entidad</v>
          </cell>
          <cell r="I108">
            <v>5</v>
          </cell>
          <cell r="J108">
            <v>1</v>
          </cell>
          <cell r="K108">
            <v>43132</v>
          </cell>
          <cell r="L108">
            <v>43464</v>
          </cell>
        </row>
        <row r="109">
          <cell r="F109" t="str">
            <v>Promover alianzas estratégicas y de cooperación técnica con organizaciones internacionales.</v>
          </cell>
          <cell r="G109" t="str">
            <v>Despacho</v>
          </cell>
          <cell r="H109" t="str">
            <v>No de alianzas estratégicas establecidas</v>
          </cell>
          <cell r="I109">
            <v>1</v>
          </cell>
          <cell r="J109">
            <v>1</v>
          </cell>
          <cell r="K109">
            <v>43132</v>
          </cell>
          <cell r="L109">
            <v>43464</v>
          </cell>
        </row>
        <row r="110">
          <cell r="F110" t="str">
            <v xml:space="preserve">Proveer los cargos vacantes para el fortalecimiento de las áreas de la Superintendencia </v>
          </cell>
          <cell r="G110" t="str">
            <v>Secretaría General</v>
          </cell>
          <cell r="H110" t="str">
            <v>(N° de cargos provistos / N° de cargos vacantes)</v>
          </cell>
          <cell r="I110">
            <v>48</v>
          </cell>
          <cell r="J110">
            <v>0.3</v>
          </cell>
          <cell r="K110">
            <v>43269</v>
          </cell>
          <cell r="L110">
            <v>43465</v>
          </cell>
        </row>
        <row r="111">
          <cell r="F111" t="str">
            <v xml:space="preserve">Actualizar la guía de situaciones administrativas </v>
          </cell>
          <cell r="G111" t="str">
            <v>Secretaría General</v>
          </cell>
          <cell r="H111" t="str">
            <v>Guía actualizada</v>
          </cell>
          <cell r="I111">
            <v>1</v>
          </cell>
          <cell r="J111">
            <v>0.4</v>
          </cell>
          <cell r="K111">
            <v>43160</v>
          </cell>
          <cell r="L111">
            <v>43251</v>
          </cell>
        </row>
        <row r="112">
          <cell r="F112" t="str">
            <v xml:space="preserve">Actualizar el procedimiento de talento humano </v>
          </cell>
          <cell r="G112" t="str">
            <v>Secretaría General</v>
          </cell>
          <cell r="H112" t="str">
            <v xml:space="preserve">Procedimiento actualizado </v>
          </cell>
          <cell r="I112">
            <v>1</v>
          </cell>
          <cell r="J112">
            <v>0.2</v>
          </cell>
          <cell r="K112">
            <v>43160</v>
          </cell>
          <cell r="L112">
            <v>43312</v>
          </cell>
        </row>
        <row r="113">
          <cell r="F113" t="str">
            <v>Realizar el proceso de inducción y reinducción de los funcionarios y contratistas de la Superintendencia</v>
          </cell>
          <cell r="G113" t="str">
            <v>Secretaría General</v>
          </cell>
          <cell r="H113" t="str">
            <v xml:space="preserve">(N° de servidores contratados / N° de servidores capacitados) </v>
          </cell>
          <cell r="I113">
            <v>1</v>
          </cell>
          <cell r="J113">
            <v>0.1</v>
          </cell>
          <cell r="K113">
            <v>43132</v>
          </cell>
          <cell r="L113">
            <v>43465</v>
          </cell>
        </row>
        <row r="114">
          <cell r="F114" t="str">
            <v>Elaborar, adoptar e implementar el modelo de evaluación de gestión.</v>
          </cell>
          <cell r="G114" t="str">
            <v>Secretaría General</v>
          </cell>
          <cell r="H114" t="str">
            <v xml:space="preserve">Modelo de evaluación de gestión adoptado </v>
          </cell>
          <cell r="I114">
            <v>1</v>
          </cell>
          <cell r="J114">
            <v>1</v>
          </cell>
          <cell r="K114">
            <v>43374</v>
          </cell>
          <cell r="L114">
            <v>43465</v>
          </cell>
        </row>
        <row r="115">
          <cell r="F115" t="str">
            <v>Realizar entrenamiento en el puesto de trabajo a los servidores encargados o por nuevo nombramiento que pertenecen a la planta de personal</v>
          </cell>
          <cell r="G115" t="str">
            <v>Secretaría General</v>
          </cell>
          <cell r="H115" t="str">
            <v xml:space="preserve">(N° de servidores encargados o vinculados / N° de entrenamientos realizados </v>
          </cell>
          <cell r="I115">
            <v>60</v>
          </cell>
          <cell r="J115">
            <v>0.5</v>
          </cell>
          <cell r="K115">
            <v>43132</v>
          </cell>
          <cell r="L115">
            <v>43465</v>
          </cell>
        </row>
        <row r="116">
          <cell r="F116" t="str">
            <v>Fortalecer las competencias de los supervisores normas de aseguramiento de la información  NIA</v>
          </cell>
          <cell r="G116" t="str">
            <v>Secretaría General</v>
          </cell>
          <cell r="H116" t="str">
            <v>(funcionarios capacitados/sobre los programados )</v>
          </cell>
          <cell r="I116">
            <v>30</v>
          </cell>
          <cell r="J116">
            <v>0.5</v>
          </cell>
          <cell r="K116">
            <v>43252</v>
          </cell>
          <cell r="L116">
            <v>43465</v>
          </cell>
        </row>
        <row r="117">
          <cell r="F117" t="str">
            <v>Establecer el Plan Institucional de Capacitación de la Supersolidaria</v>
          </cell>
          <cell r="G117" t="str">
            <v>Secretaría General</v>
          </cell>
          <cell r="H117" t="str">
            <v>Plan Institucional de Capacitación aprobado</v>
          </cell>
          <cell r="I117">
            <v>1</v>
          </cell>
          <cell r="J117">
            <v>0.2</v>
          </cell>
          <cell r="K117">
            <v>43160</v>
          </cell>
          <cell r="L117">
            <v>43465</v>
          </cell>
        </row>
        <row r="118">
          <cell r="F118" t="str">
            <v>Ejecutar el Plan Institucional de Capacitación de la Supersolidaria</v>
          </cell>
          <cell r="G118" t="str">
            <v>Secretaría General</v>
          </cell>
          <cell r="H118" t="str">
            <v xml:space="preserve"> Plan ejecutado</v>
          </cell>
          <cell r="I118">
            <v>1</v>
          </cell>
          <cell r="J118">
            <v>0.8</v>
          </cell>
          <cell r="K118">
            <v>43160</v>
          </cell>
          <cell r="L118">
            <v>43465</v>
          </cell>
        </row>
        <row r="119">
          <cell r="F119" t="str">
            <v>Establecer el Plan de Bienestar de la Supersolidaria</v>
          </cell>
          <cell r="G119" t="str">
            <v>Secretaría General</v>
          </cell>
          <cell r="H119" t="str">
            <v>Plan de Bienestar aprobado</v>
          </cell>
          <cell r="I119">
            <v>1</v>
          </cell>
          <cell r="J119">
            <v>0.2</v>
          </cell>
          <cell r="K119">
            <v>43160</v>
          </cell>
          <cell r="L119">
            <v>43465</v>
          </cell>
        </row>
        <row r="120">
          <cell r="F120" t="str">
            <v>Ejecutar el Plan de Bienestar de la Supersolidaria</v>
          </cell>
          <cell r="G120" t="str">
            <v>Secretaría General</v>
          </cell>
          <cell r="H120" t="str">
            <v>Plan de Bienestar Plan de bienestar ejecutado</v>
          </cell>
          <cell r="I120">
            <v>1</v>
          </cell>
          <cell r="J120">
            <v>0.6</v>
          </cell>
          <cell r="K120">
            <v>43132</v>
          </cell>
          <cell r="L120">
            <v>43465</v>
          </cell>
        </row>
        <row r="121">
          <cell r="F121" t="str">
            <v xml:space="preserve">Adecuación de puestos de trabajo y divisiones de oficina en los pisos 11 y 15 de propiedad de la Supersolidaria </v>
          </cell>
          <cell r="G121" t="str">
            <v>Secretaría General</v>
          </cell>
          <cell r="H121" t="str">
            <v xml:space="preserve"> No de pisos adecuados / No de pisos programados </v>
          </cell>
          <cell r="I121">
            <v>2</v>
          </cell>
          <cell r="J121">
            <v>0.2</v>
          </cell>
          <cell r="K121">
            <v>43221</v>
          </cell>
          <cell r="L121">
            <v>43465</v>
          </cell>
        </row>
        <row r="122">
          <cell r="F122" t="str">
            <v xml:space="preserve">Realizar la aplicación de la batería de riesgo sicosocial </v>
          </cell>
          <cell r="G122" t="str">
            <v>Secretaría General</v>
          </cell>
          <cell r="H122" t="str">
            <v xml:space="preserve">Aplicación de la Batería Sicosocial </v>
          </cell>
          <cell r="I122">
            <v>1</v>
          </cell>
          <cell r="J122">
            <v>1</v>
          </cell>
          <cell r="K122">
            <v>43374</v>
          </cell>
          <cell r="L122">
            <v>43465</v>
          </cell>
        </row>
        <row r="123">
          <cell r="F123" t="str">
            <v>Realizar los seguimientos de verificación</v>
          </cell>
          <cell r="G123" t="str">
            <v>Oficina de Control Interno</v>
          </cell>
          <cell r="H123" t="str">
            <v>(N° Seguimientos realizados / N° de Seguimientos programados)</v>
          </cell>
          <cell r="I123">
            <v>88</v>
          </cell>
          <cell r="J123">
            <v>1</v>
          </cell>
          <cell r="K123">
            <v>43101</v>
          </cell>
          <cell r="L123">
            <v>43465</v>
          </cell>
        </row>
        <row r="124">
          <cell r="F124" t="str">
            <v>Elaborar boletines de control interno para la promoción del autocontrol</v>
          </cell>
          <cell r="G124" t="str">
            <v>Oficina de Control Interno</v>
          </cell>
          <cell r="H124" t="str">
            <v>(N° de boletines de control interno elaborados/ N° de boletines de control interno programados)</v>
          </cell>
          <cell r="I124">
            <v>6</v>
          </cell>
          <cell r="J124">
            <v>1</v>
          </cell>
          <cell r="K124">
            <v>43101</v>
          </cell>
          <cell r="L124">
            <v>43465</v>
          </cell>
        </row>
        <row r="125">
          <cell r="F125" t="str">
            <v>Realizar las auditorias de gestión y especiales, según programación</v>
          </cell>
          <cell r="G125" t="str">
            <v>Oficina de Control Interno</v>
          </cell>
          <cell r="H125" t="str">
            <v>(N° de auditorias de gestión ejecutadas/ N° de auditorias de gestión programadas)</v>
          </cell>
          <cell r="I125">
            <v>16</v>
          </cell>
          <cell r="J125">
            <v>1</v>
          </cell>
          <cell r="K125">
            <v>43101</v>
          </cell>
          <cell r="L125">
            <v>43465</v>
          </cell>
        </row>
      </sheetData>
      <sheetData sheetId="4"/>
      <sheetData sheetId="5">
        <row r="8">
          <cell r="M8">
            <v>0</v>
          </cell>
          <cell r="N8">
            <v>0</v>
          </cell>
          <cell r="Q8">
            <v>475615000</v>
          </cell>
        </row>
        <row r="9">
          <cell r="N9">
            <v>0</v>
          </cell>
        </row>
        <row r="10">
          <cell r="M10">
            <v>25</v>
          </cell>
          <cell r="N10">
            <v>0.5</v>
          </cell>
        </row>
        <row r="11">
          <cell r="M11">
            <v>1</v>
          </cell>
          <cell r="N11">
            <v>0.1111111111111111</v>
          </cell>
        </row>
        <row r="12">
          <cell r="M12">
            <v>1</v>
          </cell>
          <cell r="N12">
            <v>3.3333333333333333E-2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M22">
            <v>0</v>
          </cell>
          <cell r="N22">
            <v>0</v>
          </cell>
          <cell r="Q22">
            <v>80557000</v>
          </cell>
        </row>
        <row r="23">
          <cell r="M23">
            <v>1</v>
          </cell>
          <cell r="N23">
            <v>0.25</v>
          </cell>
        </row>
        <row r="24">
          <cell r="N24">
            <v>0</v>
          </cell>
        </row>
        <row r="25">
          <cell r="M25">
            <v>1</v>
          </cell>
          <cell r="N25">
            <v>1.1111111111111112E-2</v>
          </cell>
        </row>
        <row r="26">
          <cell r="M26">
            <v>1</v>
          </cell>
          <cell r="N26">
            <v>0.25</v>
          </cell>
        </row>
        <row r="27">
          <cell r="M27">
            <v>1</v>
          </cell>
          <cell r="N27">
            <v>0.25</v>
          </cell>
        </row>
        <row r="28">
          <cell r="M28">
            <v>1</v>
          </cell>
          <cell r="N28">
            <v>0.25</v>
          </cell>
        </row>
        <row r="29">
          <cell r="N29">
            <v>0</v>
          </cell>
        </row>
        <row r="30">
          <cell r="M30">
            <v>12</v>
          </cell>
          <cell r="N30">
            <v>0.12</v>
          </cell>
          <cell r="Q30">
            <v>20011000</v>
          </cell>
        </row>
        <row r="31">
          <cell r="M31">
            <v>1</v>
          </cell>
          <cell r="N31">
            <v>0.25</v>
          </cell>
        </row>
        <row r="32">
          <cell r="M32">
            <v>1</v>
          </cell>
          <cell r="N32">
            <v>0.25</v>
          </cell>
        </row>
        <row r="33">
          <cell r="M33">
            <v>17</v>
          </cell>
          <cell r="N33">
            <v>0.24285714285714285</v>
          </cell>
        </row>
        <row r="34">
          <cell r="M34">
            <v>6</v>
          </cell>
          <cell r="N34">
            <v>8.5714285714285715E-2</v>
          </cell>
        </row>
        <row r="35">
          <cell r="M35">
            <v>13</v>
          </cell>
          <cell r="N35">
            <v>1.6250000000000001E-2</v>
          </cell>
        </row>
        <row r="36">
          <cell r="M36">
            <v>31</v>
          </cell>
          <cell r="N36">
            <v>0.34444444444444444</v>
          </cell>
        </row>
        <row r="37">
          <cell r="M37">
            <v>388</v>
          </cell>
          <cell r="N37">
            <v>0.25243981782693559</v>
          </cell>
        </row>
        <row r="38">
          <cell r="M38">
            <v>214</v>
          </cell>
          <cell r="N38">
            <v>0.15285714285714286</v>
          </cell>
        </row>
        <row r="39">
          <cell r="M39">
            <v>150</v>
          </cell>
          <cell r="N39">
            <v>0.15789473684210525</v>
          </cell>
        </row>
        <row r="40">
          <cell r="N40">
            <v>0</v>
          </cell>
        </row>
        <row r="41">
          <cell r="M41">
            <v>210</v>
          </cell>
          <cell r="N41">
            <v>0.21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5">
          <cell r="N45">
            <v>0</v>
          </cell>
        </row>
        <row r="46">
          <cell r="M46">
            <v>0.1</v>
          </cell>
          <cell r="N46">
            <v>0.1</v>
          </cell>
        </row>
        <row r="47">
          <cell r="N47">
            <v>0</v>
          </cell>
        </row>
        <row r="48">
          <cell r="N48">
            <v>0</v>
          </cell>
        </row>
        <row r="49">
          <cell r="M49">
            <v>0.5</v>
          </cell>
          <cell r="N49">
            <v>0.5</v>
          </cell>
          <cell r="Q49">
            <v>12753333</v>
          </cell>
        </row>
        <row r="50">
          <cell r="M50">
            <v>1</v>
          </cell>
          <cell r="N50">
            <v>1</v>
          </cell>
          <cell r="Q50">
            <v>89912667</v>
          </cell>
        </row>
        <row r="51">
          <cell r="M51">
            <v>0.5</v>
          </cell>
          <cell r="N51">
            <v>0.5</v>
          </cell>
          <cell r="Q51">
            <v>20995333</v>
          </cell>
        </row>
        <row r="52">
          <cell r="N52">
            <v>0</v>
          </cell>
          <cell r="Q52">
            <v>0</v>
          </cell>
        </row>
        <row r="53">
          <cell r="N53">
            <v>0</v>
          </cell>
          <cell r="Q53">
            <v>0</v>
          </cell>
        </row>
        <row r="54">
          <cell r="N54">
            <v>0</v>
          </cell>
          <cell r="Q54">
            <v>0</v>
          </cell>
        </row>
        <row r="55">
          <cell r="M55">
            <v>1</v>
          </cell>
          <cell r="N55">
            <v>1</v>
          </cell>
          <cell r="Q55">
            <v>10682000</v>
          </cell>
        </row>
        <row r="56">
          <cell r="M56">
            <v>0.25</v>
          </cell>
          <cell r="N56">
            <v>0.25</v>
          </cell>
          <cell r="Q56">
            <v>7381333</v>
          </cell>
        </row>
        <row r="57">
          <cell r="M57">
            <v>1</v>
          </cell>
          <cell r="N57">
            <v>0.33333333333333331</v>
          </cell>
          <cell r="Q57">
            <v>5341000</v>
          </cell>
        </row>
        <row r="58">
          <cell r="M58">
            <v>0.5</v>
          </cell>
          <cell r="N58">
            <v>0.25</v>
          </cell>
          <cell r="Q58">
            <v>27800867</v>
          </cell>
        </row>
        <row r="59">
          <cell r="M59">
            <v>0.3</v>
          </cell>
          <cell r="N59">
            <v>0.3</v>
          </cell>
          <cell r="Q59">
            <v>5341000</v>
          </cell>
        </row>
        <row r="60">
          <cell r="N60">
            <v>0</v>
          </cell>
          <cell r="Q60">
            <v>0</v>
          </cell>
        </row>
        <row r="61">
          <cell r="M61">
            <v>0</v>
          </cell>
          <cell r="N61">
            <v>0</v>
          </cell>
          <cell r="Q61">
            <v>0</v>
          </cell>
        </row>
        <row r="62">
          <cell r="M62">
            <v>0.25</v>
          </cell>
          <cell r="N62">
            <v>0.25</v>
          </cell>
          <cell r="Q62">
            <v>0</v>
          </cell>
        </row>
        <row r="63">
          <cell r="M63">
            <v>0.2</v>
          </cell>
          <cell r="N63">
            <v>0.2</v>
          </cell>
          <cell r="Q63">
            <v>0</v>
          </cell>
        </row>
        <row r="64">
          <cell r="M64">
            <v>3</v>
          </cell>
          <cell r="N64">
            <v>1</v>
          </cell>
          <cell r="Q64">
            <v>0</v>
          </cell>
        </row>
        <row r="65">
          <cell r="M65">
            <v>1</v>
          </cell>
          <cell r="N65">
            <v>1</v>
          </cell>
          <cell r="Q65">
            <v>0</v>
          </cell>
        </row>
        <row r="66">
          <cell r="M66">
            <v>0.5</v>
          </cell>
          <cell r="N66">
            <v>0.5</v>
          </cell>
          <cell r="Q66">
            <v>0</v>
          </cell>
        </row>
        <row r="67">
          <cell r="M67">
            <v>0.2</v>
          </cell>
          <cell r="N67">
            <v>6.6666666666666666E-2</v>
          </cell>
          <cell r="Q67">
            <v>0</v>
          </cell>
        </row>
        <row r="68">
          <cell r="M68">
            <v>0.2</v>
          </cell>
          <cell r="N68">
            <v>0.2</v>
          </cell>
          <cell r="Q68">
            <v>0</v>
          </cell>
        </row>
        <row r="69">
          <cell r="M69">
            <v>0.3</v>
          </cell>
          <cell r="N69">
            <v>0.3</v>
          </cell>
          <cell r="Q69">
            <v>7714667</v>
          </cell>
        </row>
        <row r="70">
          <cell r="M70">
            <v>0.25</v>
          </cell>
          <cell r="N70">
            <v>0.25</v>
          </cell>
          <cell r="Q70">
            <v>2670500</v>
          </cell>
        </row>
        <row r="71">
          <cell r="M71">
            <v>0.8</v>
          </cell>
          <cell r="N71">
            <v>0.2</v>
          </cell>
          <cell r="Q71">
            <v>14857333</v>
          </cell>
        </row>
        <row r="72">
          <cell r="N72">
            <v>0</v>
          </cell>
          <cell r="Q72">
            <v>0</v>
          </cell>
        </row>
        <row r="73">
          <cell r="M73">
            <v>0</v>
          </cell>
          <cell r="N73">
            <v>0</v>
          </cell>
          <cell r="Q73">
            <v>0</v>
          </cell>
        </row>
        <row r="74">
          <cell r="N74">
            <v>0</v>
          </cell>
          <cell r="Q74">
            <v>0</v>
          </cell>
        </row>
        <row r="75">
          <cell r="M75">
            <v>0</v>
          </cell>
          <cell r="N75">
            <v>0</v>
          </cell>
          <cell r="Q75">
            <v>0</v>
          </cell>
        </row>
        <row r="76">
          <cell r="M76">
            <v>0</v>
          </cell>
          <cell r="N76">
            <v>0</v>
          </cell>
          <cell r="Q76">
            <v>0</v>
          </cell>
        </row>
        <row r="77">
          <cell r="N77">
            <v>0</v>
          </cell>
          <cell r="Q77">
            <v>0</v>
          </cell>
        </row>
        <row r="78">
          <cell r="N78">
            <v>0</v>
          </cell>
          <cell r="Q78">
            <v>0</v>
          </cell>
        </row>
        <row r="79">
          <cell r="M79">
            <v>0</v>
          </cell>
          <cell r="N79">
            <v>0</v>
          </cell>
          <cell r="Q79">
            <v>0</v>
          </cell>
        </row>
        <row r="80">
          <cell r="M80">
            <v>0</v>
          </cell>
          <cell r="N80">
            <v>0</v>
          </cell>
          <cell r="Q80">
            <v>0</v>
          </cell>
        </row>
        <row r="81">
          <cell r="M81">
            <v>1</v>
          </cell>
          <cell r="N81">
            <v>1</v>
          </cell>
          <cell r="Q81">
            <v>55000000</v>
          </cell>
        </row>
        <row r="82">
          <cell r="N82">
            <v>0</v>
          </cell>
          <cell r="Q82">
            <v>0</v>
          </cell>
        </row>
        <row r="83">
          <cell r="N83">
            <v>0</v>
          </cell>
          <cell r="Q83">
            <v>0</v>
          </cell>
        </row>
        <row r="84">
          <cell r="N84">
            <v>0</v>
          </cell>
          <cell r="Q84">
            <v>0</v>
          </cell>
        </row>
        <row r="85">
          <cell r="N85">
            <v>0</v>
          </cell>
          <cell r="Q85">
            <v>0</v>
          </cell>
        </row>
        <row r="86">
          <cell r="N86">
            <v>0</v>
          </cell>
          <cell r="Q86">
            <v>0</v>
          </cell>
        </row>
        <row r="87">
          <cell r="N87">
            <v>0</v>
          </cell>
          <cell r="Q87">
            <v>0</v>
          </cell>
        </row>
        <row r="88">
          <cell r="N88">
            <v>0</v>
          </cell>
          <cell r="Q88">
            <v>0</v>
          </cell>
        </row>
        <row r="89">
          <cell r="N89">
            <v>0</v>
          </cell>
          <cell r="Q89">
            <v>0</v>
          </cell>
        </row>
        <row r="90">
          <cell r="N90">
            <v>0</v>
          </cell>
          <cell r="Q90">
            <v>0</v>
          </cell>
        </row>
        <row r="91">
          <cell r="M91">
            <v>0</v>
          </cell>
          <cell r="N91">
            <v>0</v>
          </cell>
          <cell r="Q91">
            <v>0</v>
          </cell>
        </row>
        <row r="92">
          <cell r="M92">
            <v>1</v>
          </cell>
          <cell r="N92">
            <v>0.25</v>
          </cell>
          <cell r="Q92">
            <v>0</v>
          </cell>
        </row>
        <row r="93">
          <cell r="N93">
            <v>0</v>
          </cell>
          <cell r="Q93">
            <v>0</v>
          </cell>
        </row>
        <row r="94">
          <cell r="M94">
            <v>0.25</v>
          </cell>
          <cell r="N94">
            <v>0.25</v>
          </cell>
          <cell r="Q94">
            <v>0</v>
          </cell>
        </row>
        <row r="95">
          <cell r="N95">
            <v>0</v>
          </cell>
          <cell r="Q95">
            <v>0</v>
          </cell>
        </row>
        <row r="96">
          <cell r="M96">
            <v>0</v>
          </cell>
          <cell r="N96">
            <v>0</v>
          </cell>
          <cell r="Q96">
            <v>0</v>
          </cell>
        </row>
        <row r="97">
          <cell r="N97">
            <v>0</v>
          </cell>
          <cell r="Q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  <cell r="Q100">
            <v>0</v>
          </cell>
        </row>
        <row r="101">
          <cell r="N101">
            <v>0</v>
          </cell>
          <cell r="Q101">
            <v>0</v>
          </cell>
        </row>
        <row r="102">
          <cell r="N102">
            <v>0</v>
          </cell>
          <cell r="Q102">
            <v>0</v>
          </cell>
        </row>
        <row r="103">
          <cell r="M103">
            <v>0</v>
          </cell>
          <cell r="N103">
            <v>0</v>
          </cell>
          <cell r="Q103">
            <v>0</v>
          </cell>
        </row>
        <row r="104">
          <cell r="N104">
            <v>0</v>
          </cell>
          <cell r="Q104">
            <v>0</v>
          </cell>
        </row>
        <row r="105">
          <cell r="M105">
            <v>2</v>
          </cell>
          <cell r="N105">
            <v>0.2</v>
          </cell>
          <cell r="Q105">
            <v>0</v>
          </cell>
        </row>
        <row r="106">
          <cell r="M106">
            <v>3</v>
          </cell>
          <cell r="N106">
            <v>0.25</v>
          </cell>
          <cell r="Q106">
            <v>0</v>
          </cell>
        </row>
        <row r="107">
          <cell r="M107">
            <v>30</v>
          </cell>
          <cell r="N107">
            <v>0.57692307692307687</v>
          </cell>
          <cell r="Q107">
            <v>0</v>
          </cell>
        </row>
        <row r="108">
          <cell r="M108">
            <v>12</v>
          </cell>
          <cell r="N108">
            <v>0.23076923076923078</v>
          </cell>
          <cell r="Q108">
            <v>0</v>
          </cell>
        </row>
        <row r="109">
          <cell r="M109">
            <v>2</v>
          </cell>
          <cell r="N109">
            <v>0.4</v>
          </cell>
          <cell r="Q109">
            <v>0</v>
          </cell>
        </row>
        <row r="110">
          <cell r="N110">
            <v>0</v>
          </cell>
          <cell r="Q110">
            <v>0</v>
          </cell>
        </row>
        <row r="111">
          <cell r="N111">
            <v>0</v>
          </cell>
        </row>
        <row r="112">
          <cell r="M112">
            <v>0</v>
          </cell>
          <cell r="N112">
            <v>0</v>
          </cell>
          <cell r="Q112">
            <v>0</v>
          </cell>
        </row>
        <row r="113">
          <cell r="M113">
            <v>0</v>
          </cell>
          <cell r="N113">
            <v>0</v>
          </cell>
          <cell r="Q113">
            <v>0</v>
          </cell>
        </row>
        <row r="114">
          <cell r="M114">
            <v>1</v>
          </cell>
          <cell r="N114">
            <v>0.25</v>
          </cell>
        </row>
        <row r="115">
          <cell r="N115">
            <v>0</v>
          </cell>
        </row>
        <row r="116">
          <cell r="M116">
            <v>0</v>
          </cell>
          <cell r="N116">
            <v>0</v>
          </cell>
        </row>
        <row r="117">
          <cell r="N117">
            <v>0</v>
          </cell>
        </row>
        <row r="118">
          <cell r="M118">
            <v>0.2</v>
          </cell>
          <cell r="N118">
            <v>0.2</v>
          </cell>
        </row>
        <row r="119">
          <cell r="M119">
            <v>0</v>
          </cell>
          <cell r="N119">
            <v>0</v>
          </cell>
          <cell r="Q119">
            <v>0</v>
          </cell>
        </row>
        <row r="120">
          <cell r="M120">
            <v>1</v>
          </cell>
          <cell r="N120">
            <v>1</v>
          </cell>
        </row>
        <row r="121">
          <cell r="N121">
            <v>0.2</v>
          </cell>
          <cell r="Q121">
            <v>5000000</v>
          </cell>
        </row>
        <row r="122">
          <cell r="M122">
            <v>0.2</v>
          </cell>
          <cell r="N122">
            <v>0.1</v>
          </cell>
          <cell r="Q122">
            <v>0</v>
          </cell>
        </row>
        <row r="123">
          <cell r="N123">
            <v>0</v>
          </cell>
        </row>
        <row r="124">
          <cell r="M124">
            <v>14</v>
          </cell>
          <cell r="N124">
            <v>0.15909090909090909</v>
          </cell>
          <cell r="Q124">
            <v>0</v>
          </cell>
        </row>
        <row r="125">
          <cell r="M125">
            <v>2</v>
          </cell>
          <cell r="N125">
            <v>0.33333333333333331</v>
          </cell>
          <cell r="Q125">
            <v>0</v>
          </cell>
        </row>
        <row r="126">
          <cell r="M126">
            <v>1</v>
          </cell>
          <cell r="N126">
            <v>6.25E-2</v>
          </cell>
          <cell r="Q126">
            <v>0</v>
          </cell>
        </row>
      </sheetData>
      <sheetData sheetId="6">
        <row r="8">
          <cell r="M8">
            <v>73</v>
          </cell>
          <cell r="N8">
            <v>0.13443830570902393</v>
          </cell>
          <cell r="Q8">
            <v>1478930</v>
          </cell>
        </row>
        <row r="9">
          <cell r="N9">
            <v>0</v>
          </cell>
        </row>
        <row r="10">
          <cell r="M10">
            <v>2</v>
          </cell>
          <cell r="N10">
            <v>0.04</v>
          </cell>
        </row>
        <row r="11">
          <cell r="M11">
            <v>4</v>
          </cell>
          <cell r="N11">
            <v>0.44444444444444442</v>
          </cell>
        </row>
        <row r="12">
          <cell r="M12">
            <v>26</v>
          </cell>
          <cell r="N12">
            <v>0.8666666666666667</v>
          </cell>
        </row>
        <row r="13">
          <cell r="M13">
            <v>0.1</v>
          </cell>
          <cell r="N13">
            <v>0.1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M21">
            <v>0.1</v>
          </cell>
          <cell r="N21">
            <v>0.1</v>
          </cell>
        </row>
        <row r="22">
          <cell r="M22">
            <v>1</v>
          </cell>
          <cell r="N22">
            <v>0.25</v>
          </cell>
          <cell r="Q22">
            <v>332465000</v>
          </cell>
        </row>
        <row r="23">
          <cell r="M23">
            <v>1</v>
          </cell>
          <cell r="N23">
            <v>0.25</v>
          </cell>
        </row>
        <row r="24">
          <cell r="M24">
            <v>1</v>
          </cell>
          <cell r="N24">
            <v>0.25</v>
          </cell>
        </row>
        <row r="25">
          <cell r="M25">
            <v>7</v>
          </cell>
          <cell r="N25">
            <v>7.7777777777777779E-2</v>
          </cell>
        </row>
        <row r="26">
          <cell r="M26">
            <v>1</v>
          </cell>
          <cell r="N26">
            <v>0.25</v>
          </cell>
        </row>
        <row r="27">
          <cell r="M27">
            <v>1</v>
          </cell>
          <cell r="N27">
            <v>0.25</v>
          </cell>
        </row>
        <row r="28">
          <cell r="M28">
            <v>1</v>
          </cell>
          <cell r="N28">
            <v>0.25</v>
          </cell>
        </row>
        <row r="29">
          <cell r="N29">
            <v>0</v>
          </cell>
        </row>
        <row r="30">
          <cell r="M30">
            <v>58</v>
          </cell>
          <cell r="N30">
            <v>0.57999999999999996</v>
          </cell>
        </row>
        <row r="31">
          <cell r="M31">
            <v>1</v>
          </cell>
          <cell r="N31">
            <v>0.25</v>
          </cell>
        </row>
        <row r="32">
          <cell r="M32">
            <v>1</v>
          </cell>
          <cell r="N32">
            <v>0.25</v>
          </cell>
        </row>
        <row r="33">
          <cell r="N33">
            <v>0.31428571428571428</v>
          </cell>
        </row>
        <row r="34">
          <cell r="N34">
            <v>0.31428571428571428</v>
          </cell>
        </row>
        <row r="35">
          <cell r="M35">
            <v>412</v>
          </cell>
          <cell r="N35">
            <v>0.51500000000000001</v>
          </cell>
        </row>
        <row r="36">
          <cell r="M36">
            <v>0</v>
          </cell>
          <cell r="N36">
            <v>0</v>
          </cell>
        </row>
        <row r="37">
          <cell r="M37">
            <v>463</v>
          </cell>
          <cell r="N37">
            <v>0.30123617436564737</v>
          </cell>
        </row>
        <row r="38">
          <cell r="M38">
            <v>683</v>
          </cell>
          <cell r="N38">
            <v>0.48785714285714288</v>
          </cell>
        </row>
        <row r="39">
          <cell r="M39">
            <v>260</v>
          </cell>
          <cell r="N39">
            <v>0.27368421052631581</v>
          </cell>
        </row>
        <row r="40">
          <cell r="N40">
            <v>0</v>
          </cell>
        </row>
        <row r="41">
          <cell r="M41">
            <v>570</v>
          </cell>
          <cell r="N41">
            <v>0.56999999999999995</v>
          </cell>
        </row>
        <row r="42">
          <cell r="M42">
            <v>4</v>
          </cell>
          <cell r="N42">
            <v>2.6666666666666666E-3</v>
          </cell>
        </row>
        <row r="43">
          <cell r="N43">
            <v>0</v>
          </cell>
        </row>
        <row r="44">
          <cell r="M44">
            <v>0.5</v>
          </cell>
          <cell r="N44">
            <v>0.5</v>
          </cell>
        </row>
        <row r="45">
          <cell r="M45">
            <v>1</v>
          </cell>
          <cell r="N45">
            <v>0.5</v>
          </cell>
        </row>
        <row r="46">
          <cell r="M46">
            <v>0.3</v>
          </cell>
          <cell r="N46">
            <v>0.3</v>
          </cell>
        </row>
        <row r="47">
          <cell r="N47">
            <v>0</v>
          </cell>
        </row>
        <row r="48">
          <cell r="N48">
            <v>0</v>
          </cell>
        </row>
        <row r="49">
          <cell r="M49">
            <v>0.4</v>
          </cell>
          <cell r="N49">
            <v>0.4</v>
          </cell>
          <cell r="Q49">
            <v>12753333</v>
          </cell>
        </row>
        <row r="50">
          <cell r="N50">
            <v>0</v>
          </cell>
          <cell r="Q50">
            <v>89912667</v>
          </cell>
        </row>
        <row r="51">
          <cell r="M51">
            <v>0.5</v>
          </cell>
          <cell r="N51">
            <v>0.5</v>
          </cell>
          <cell r="Q51">
            <v>20995333</v>
          </cell>
        </row>
        <row r="52">
          <cell r="N52">
            <v>0</v>
          </cell>
          <cell r="Q52">
            <v>0</v>
          </cell>
        </row>
        <row r="53">
          <cell r="M53">
            <v>0.25</v>
          </cell>
          <cell r="N53">
            <v>0.25</v>
          </cell>
          <cell r="Q53">
            <v>0</v>
          </cell>
        </row>
        <row r="54">
          <cell r="M54">
            <v>0.3</v>
          </cell>
          <cell r="N54">
            <v>9.9999999999999992E-2</v>
          </cell>
          <cell r="Q54">
            <v>0</v>
          </cell>
        </row>
        <row r="55">
          <cell r="N55">
            <v>0</v>
          </cell>
          <cell r="Q55">
            <v>10682000</v>
          </cell>
        </row>
        <row r="56">
          <cell r="M56">
            <v>0.25</v>
          </cell>
          <cell r="N56">
            <v>0.25</v>
          </cell>
          <cell r="Q56">
            <v>7381333</v>
          </cell>
        </row>
        <row r="57">
          <cell r="M57">
            <v>1</v>
          </cell>
          <cell r="N57">
            <v>0.33333333333333331</v>
          </cell>
          <cell r="Q57">
            <v>5341000</v>
          </cell>
        </row>
        <row r="58">
          <cell r="M58">
            <v>1.5</v>
          </cell>
          <cell r="N58">
            <v>0.75</v>
          </cell>
          <cell r="Q58">
            <v>27800867</v>
          </cell>
        </row>
        <row r="59">
          <cell r="M59">
            <v>0.3</v>
          </cell>
          <cell r="N59">
            <v>0.3</v>
          </cell>
          <cell r="Q59">
            <v>5341000</v>
          </cell>
        </row>
        <row r="60">
          <cell r="M60">
            <v>0.5</v>
          </cell>
          <cell r="N60">
            <v>0.5</v>
          </cell>
          <cell r="Q60">
            <v>0</v>
          </cell>
        </row>
        <row r="61">
          <cell r="M61">
            <v>1</v>
          </cell>
          <cell r="N61">
            <v>0.25</v>
          </cell>
          <cell r="Q61">
            <v>0</v>
          </cell>
        </row>
        <row r="62">
          <cell r="M62">
            <v>0.25</v>
          </cell>
          <cell r="N62">
            <v>0.25</v>
          </cell>
          <cell r="Q62">
            <v>0</v>
          </cell>
        </row>
        <row r="63">
          <cell r="M63">
            <v>0.3</v>
          </cell>
          <cell r="N63">
            <v>0.3</v>
          </cell>
          <cell r="Q63">
            <v>0</v>
          </cell>
        </row>
        <row r="64">
          <cell r="N64">
            <v>0</v>
          </cell>
          <cell r="Q64">
            <v>0</v>
          </cell>
        </row>
        <row r="65">
          <cell r="N65">
            <v>0</v>
          </cell>
          <cell r="Q65">
            <v>0</v>
          </cell>
        </row>
        <row r="66">
          <cell r="M66">
            <v>0.3</v>
          </cell>
          <cell r="N66">
            <v>0.3</v>
          </cell>
          <cell r="Q66">
            <v>0</v>
          </cell>
        </row>
        <row r="67">
          <cell r="M67">
            <v>1.8</v>
          </cell>
          <cell r="N67">
            <v>0.6</v>
          </cell>
          <cell r="Q67">
            <v>0</v>
          </cell>
        </row>
        <row r="68">
          <cell r="M68">
            <v>0.4</v>
          </cell>
          <cell r="N68">
            <v>0.4</v>
          </cell>
          <cell r="Q68">
            <v>0</v>
          </cell>
        </row>
        <row r="69">
          <cell r="M69">
            <v>0.4</v>
          </cell>
          <cell r="N69">
            <v>0.4</v>
          </cell>
          <cell r="Q69">
            <v>7714667</v>
          </cell>
        </row>
        <row r="70">
          <cell r="M70">
            <v>0.15</v>
          </cell>
          <cell r="N70">
            <v>0.15</v>
          </cell>
          <cell r="Q70">
            <v>2670500</v>
          </cell>
        </row>
        <row r="71">
          <cell r="M71">
            <v>0.15</v>
          </cell>
          <cell r="N71">
            <v>3.7499999999999999E-2</v>
          </cell>
          <cell r="Q71">
            <v>14857333</v>
          </cell>
        </row>
        <row r="72">
          <cell r="M72">
            <v>0.27777777777777779</v>
          </cell>
          <cell r="N72">
            <v>0.1388888888888889</v>
          </cell>
          <cell r="Q72">
            <v>0</v>
          </cell>
        </row>
        <row r="73">
          <cell r="M73">
            <v>0.4</v>
          </cell>
          <cell r="N73">
            <v>0.4</v>
          </cell>
          <cell r="Q73">
            <v>0</v>
          </cell>
        </row>
        <row r="74">
          <cell r="N74">
            <v>0</v>
          </cell>
          <cell r="Q74">
            <v>0</v>
          </cell>
        </row>
        <row r="75">
          <cell r="M75">
            <v>0.4</v>
          </cell>
          <cell r="N75">
            <v>0.4</v>
          </cell>
          <cell r="Q75">
            <v>0</v>
          </cell>
        </row>
        <row r="76">
          <cell r="M76">
            <v>0.25</v>
          </cell>
          <cell r="N76">
            <v>0.25</v>
          </cell>
          <cell r="Q76">
            <v>0</v>
          </cell>
        </row>
        <row r="77">
          <cell r="N77">
            <v>0</v>
          </cell>
          <cell r="Q77">
            <v>0</v>
          </cell>
        </row>
        <row r="78">
          <cell r="N78">
            <v>0</v>
          </cell>
          <cell r="Q78">
            <v>0</v>
          </cell>
        </row>
        <row r="79">
          <cell r="M79">
            <v>0.8</v>
          </cell>
          <cell r="N79">
            <v>0.8</v>
          </cell>
          <cell r="Q79">
            <v>0</v>
          </cell>
        </row>
        <row r="80">
          <cell r="M80">
            <v>0.8</v>
          </cell>
          <cell r="N80">
            <v>0.8</v>
          </cell>
          <cell r="Q80">
            <v>0</v>
          </cell>
        </row>
        <row r="81">
          <cell r="N81">
            <v>0</v>
          </cell>
        </row>
        <row r="82">
          <cell r="M82">
            <v>0.5</v>
          </cell>
          <cell r="N82">
            <v>0.5</v>
          </cell>
        </row>
        <row r="83">
          <cell r="M83">
            <v>1</v>
          </cell>
          <cell r="N83">
            <v>0.33333333333333331</v>
          </cell>
        </row>
        <row r="84">
          <cell r="M84">
            <v>1</v>
          </cell>
          <cell r="N84">
            <v>0.33333333333333331</v>
          </cell>
        </row>
        <row r="85">
          <cell r="N85">
            <v>0</v>
          </cell>
        </row>
        <row r="86">
          <cell r="M86">
            <v>1</v>
          </cell>
          <cell r="N86">
            <v>1</v>
          </cell>
        </row>
        <row r="87">
          <cell r="M87">
            <v>0.3</v>
          </cell>
          <cell r="N87">
            <v>0.3</v>
          </cell>
        </row>
        <row r="88">
          <cell r="M88">
            <v>1</v>
          </cell>
          <cell r="N88">
            <v>0.5</v>
          </cell>
        </row>
        <row r="89">
          <cell r="M89">
            <v>0.5</v>
          </cell>
          <cell r="N89">
            <v>0.5</v>
          </cell>
        </row>
        <row r="90">
          <cell r="M90">
            <v>0.3</v>
          </cell>
          <cell r="N90">
            <v>0.3</v>
          </cell>
        </row>
        <row r="91">
          <cell r="M91">
            <v>1</v>
          </cell>
          <cell r="N91">
            <v>0.33333333333333331</v>
          </cell>
        </row>
        <row r="92">
          <cell r="M92">
            <v>2</v>
          </cell>
          <cell r="N92">
            <v>0.5</v>
          </cell>
        </row>
        <row r="93">
          <cell r="M93">
            <v>0.5</v>
          </cell>
          <cell r="N93">
            <v>0.5</v>
          </cell>
        </row>
        <row r="94">
          <cell r="M94">
            <v>0.5</v>
          </cell>
          <cell r="N94">
            <v>0.5</v>
          </cell>
        </row>
        <row r="95">
          <cell r="M95">
            <v>0.4</v>
          </cell>
          <cell r="N95">
            <v>0.4</v>
          </cell>
        </row>
        <row r="96">
          <cell r="M96">
            <v>1</v>
          </cell>
          <cell r="N96">
            <v>0.25</v>
          </cell>
        </row>
        <row r="97">
          <cell r="M97">
            <v>1</v>
          </cell>
          <cell r="N97">
            <v>0.25</v>
          </cell>
        </row>
        <row r="98">
          <cell r="M98">
            <v>0.5</v>
          </cell>
          <cell r="N98">
            <v>0.5</v>
          </cell>
        </row>
        <row r="99">
          <cell r="M99">
            <v>0.3</v>
          </cell>
          <cell r="N99">
            <v>0.15</v>
          </cell>
        </row>
        <row r="100">
          <cell r="M100">
            <v>0</v>
          </cell>
          <cell r="N100">
            <v>0</v>
          </cell>
        </row>
        <row r="101">
          <cell r="M101">
            <v>1</v>
          </cell>
          <cell r="N101">
            <v>1</v>
          </cell>
        </row>
        <row r="102">
          <cell r="M102">
            <v>0.3</v>
          </cell>
          <cell r="N102">
            <v>0.3</v>
          </cell>
        </row>
        <row r="103">
          <cell r="M103">
            <v>0.5</v>
          </cell>
          <cell r="N103">
            <v>0.25</v>
          </cell>
        </row>
        <row r="104">
          <cell r="M104">
            <v>2</v>
          </cell>
          <cell r="N104">
            <v>0.5</v>
          </cell>
        </row>
        <row r="105">
          <cell r="M105">
            <v>8</v>
          </cell>
          <cell r="N105">
            <v>0.8</v>
          </cell>
        </row>
        <row r="106">
          <cell r="M106">
            <v>3</v>
          </cell>
          <cell r="N106">
            <v>0.25</v>
          </cell>
        </row>
        <row r="107">
          <cell r="M107">
            <v>8</v>
          </cell>
          <cell r="N107">
            <v>0.15384615384615385</v>
          </cell>
        </row>
        <row r="108">
          <cell r="M108">
            <v>9</v>
          </cell>
          <cell r="N108">
            <v>0.17307692307692307</v>
          </cell>
        </row>
        <row r="109">
          <cell r="M109">
            <v>3</v>
          </cell>
          <cell r="N109">
            <v>0.6</v>
          </cell>
        </row>
        <row r="110">
          <cell r="M110">
            <v>0</v>
          </cell>
          <cell r="N110">
            <v>0</v>
          </cell>
        </row>
        <row r="111">
          <cell r="M111">
            <v>0</v>
          </cell>
          <cell r="N111">
            <v>0</v>
          </cell>
        </row>
        <row r="112">
          <cell r="M112">
            <v>0.75</v>
          </cell>
          <cell r="N112">
            <v>0.75</v>
          </cell>
        </row>
        <row r="113">
          <cell r="M113">
            <v>0.75</v>
          </cell>
          <cell r="N113">
            <v>0.75</v>
          </cell>
        </row>
        <row r="114">
          <cell r="M114">
            <v>0</v>
          </cell>
          <cell r="N114">
            <v>0</v>
          </cell>
        </row>
        <row r="115">
          <cell r="N115">
            <v>0</v>
          </cell>
        </row>
        <row r="116">
          <cell r="M116">
            <v>40</v>
          </cell>
          <cell r="N116">
            <v>0.66666666666666663</v>
          </cell>
        </row>
        <row r="117">
          <cell r="N117">
            <v>0</v>
          </cell>
        </row>
        <row r="118">
          <cell r="M118">
            <v>0.5</v>
          </cell>
          <cell r="N118">
            <v>0.5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M121">
            <v>0.2</v>
          </cell>
          <cell r="N121">
            <v>0.2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M124">
            <v>25</v>
          </cell>
          <cell r="N124">
            <v>0.28409090909090912</v>
          </cell>
        </row>
        <row r="125">
          <cell r="M125">
            <v>1</v>
          </cell>
          <cell r="N125">
            <v>0.16666666666666666</v>
          </cell>
        </row>
        <row r="126">
          <cell r="M126">
            <v>3</v>
          </cell>
          <cell r="N126">
            <v>0.1875</v>
          </cell>
        </row>
      </sheetData>
      <sheetData sheetId="7">
        <row r="8"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5">
          <cell r="N45">
            <v>0</v>
          </cell>
        </row>
        <row r="46">
          <cell r="N46">
            <v>0</v>
          </cell>
        </row>
        <row r="47">
          <cell r="N47">
            <v>0</v>
          </cell>
        </row>
        <row r="48">
          <cell r="N48">
            <v>0</v>
          </cell>
        </row>
        <row r="49">
          <cell r="N49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N52">
            <v>0</v>
          </cell>
        </row>
        <row r="53">
          <cell r="N53">
            <v>0</v>
          </cell>
        </row>
        <row r="54">
          <cell r="N54">
            <v>0</v>
          </cell>
        </row>
        <row r="55">
          <cell r="N55">
            <v>0</v>
          </cell>
        </row>
        <row r="56">
          <cell r="N56">
            <v>0</v>
          </cell>
        </row>
        <row r="57">
          <cell r="N57">
            <v>0</v>
          </cell>
        </row>
        <row r="58">
          <cell r="N58">
            <v>0</v>
          </cell>
        </row>
        <row r="59">
          <cell r="N59">
            <v>0</v>
          </cell>
        </row>
        <row r="60">
          <cell r="N60">
            <v>0</v>
          </cell>
        </row>
        <row r="61">
          <cell r="N61">
            <v>0</v>
          </cell>
        </row>
        <row r="62">
          <cell r="N62">
            <v>0</v>
          </cell>
        </row>
        <row r="63">
          <cell r="N63">
            <v>0</v>
          </cell>
        </row>
        <row r="64">
          <cell r="N64">
            <v>0</v>
          </cell>
        </row>
        <row r="65">
          <cell r="N65">
            <v>0</v>
          </cell>
        </row>
        <row r="66">
          <cell r="N66">
            <v>0</v>
          </cell>
        </row>
        <row r="67">
          <cell r="N67">
            <v>0</v>
          </cell>
        </row>
        <row r="68">
          <cell r="N68">
            <v>0</v>
          </cell>
        </row>
        <row r="69">
          <cell r="N69">
            <v>0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  <row r="77">
          <cell r="N77">
            <v>0</v>
          </cell>
        </row>
        <row r="78">
          <cell r="N78">
            <v>0</v>
          </cell>
        </row>
        <row r="79">
          <cell r="N79">
            <v>0</v>
          </cell>
        </row>
        <row r="80">
          <cell r="N80">
            <v>0</v>
          </cell>
        </row>
        <row r="81">
          <cell r="N81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N84">
            <v>0</v>
          </cell>
        </row>
        <row r="85">
          <cell r="N85">
            <v>0</v>
          </cell>
        </row>
        <row r="86">
          <cell r="N86">
            <v>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0</v>
          </cell>
        </row>
        <row r="93">
          <cell r="N93">
            <v>0</v>
          </cell>
        </row>
        <row r="94">
          <cell r="N94">
            <v>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</row>
        <row r="101">
          <cell r="N101">
            <v>0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0</v>
          </cell>
        </row>
      </sheetData>
      <sheetData sheetId="8">
        <row r="8"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3">
          <cell r="N13">
            <v>0</v>
          </cell>
        </row>
        <row r="14">
          <cell r="N14">
            <v>0</v>
          </cell>
        </row>
        <row r="15">
          <cell r="N15">
            <v>0</v>
          </cell>
        </row>
        <row r="16">
          <cell r="N16">
            <v>0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0">
          <cell r="N30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7">
          <cell r="N37">
            <v>0</v>
          </cell>
        </row>
        <row r="38">
          <cell r="N38">
            <v>0</v>
          </cell>
        </row>
        <row r="39">
          <cell r="N39">
            <v>0</v>
          </cell>
        </row>
        <row r="40">
          <cell r="N40">
            <v>0</v>
          </cell>
        </row>
        <row r="41">
          <cell r="N41">
            <v>0</v>
          </cell>
        </row>
        <row r="42">
          <cell r="N42">
            <v>0</v>
          </cell>
        </row>
        <row r="43">
          <cell r="N43">
            <v>0</v>
          </cell>
        </row>
        <row r="44">
          <cell r="N44">
            <v>0</v>
          </cell>
        </row>
        <row r="45">
          <cell r="N45">
            <v>0</v>
          </cell>
        </row>
        <row r="46">
          <cell r="N46">
            <v>0</v>
          </cell>
        </row>
        <row r="47">
          <cell r="N47">
            <v>0</v>
          </cell>
        </row>
        <row r="48">
          <cell r="N48">
            <v>0</v>
          </cell>
        </row>
        <row r="49">
          <cell r="N49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N52">
            <v>0</v>
          </cell>
        </row>
        <row r="53">
          <cell r="N53">
            <v>0</v>
          </cell>
        </row>
        <row r="54">
          <cell r="N54">
            <v>0</v>
          </cell>
        </row>
        <row r="55">
          <cell r="N55">
            <v>0</v>
          </cell>
        </row>
        <row r="56">
          <cell r="N56">
            <v>0</v>
          </cell>
        </row>
        <row r="57">
          <cell r="N57">
            <v>0</v>
          </cell>
        </row>
        <row r="58">
          <cell r="N58">
            <v>0</v>
          </cell>
        </row>
        <row r="59">
          <cell r="N59">
            <v>0</v>
          </cell>
        </row>
        <row r="60">
          <cell r="N60">
            <v>0</v>
          </cell>
        </row>
        <row r="61">
          <cell r="N61">
            <v>0</v>
          </cell>
        </row>
        <row r="62">
          <cell r="N62">
            <v>0</v>
          </cell>
        </row>
        <row r="63">
          <cell r="N63">
            <v>0</v>
          </cell>
        </row>
        <row r="64">
          <cell r="N64">
            <v>0</v>
          </cell>
        </row>
        <row r="65">
          <cell r="N65">
            <v>0</v>
          </cell>
        </row>
        <row r="66">
          <cell r="N66">
            <v>0</v>
          </cell>
        </row>
        <row r="67">
          <cell r="N67">
            <v>0</v>
          </cell>
        </row>
        <row r="68">
          <cell r="N68">
            <v>0</v>
          </cell>
        </row>
        <row r="69">
          <cell r="N69">
            <v>0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  <row r="77">
          <cell r="N77">
            <v>0</v>
          </cell>
        </row>
        <row r="78">
          <cell r="N78">
            <v>0</v>
          </cell>
        </row>
        <row r="79">
          <cell r="N79">
            <v>0</v>
          </cell>
        </row>
        <row r="80">
          <cell r="N80">
            <v>0</v>
          </cell>
        </row>
        <row r="81">
          <cell r="N81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N84">
            <v>0</v>
          </cell>
        </row>
        <row r="85">
          <cell r="N85">
            <v>0</v>
          </cell>
        </row>
        <row r="86">
          <cell r="N86">
            <v>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0</v>
          </cell>
        </row>
        <row r="93">
          <cell r="N93">
            <v>0</v>
          </cell>
        </row>
        <row r="94">
          <cell r="N94">
            <v>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</row>
        <row r="101">
          <cell r="N101">
            <v>0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L1000"/>
  <sheetViews>
    <sheetView showGridLines="0" tabSelected="1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F9" sqref="AF9"/>
    </sheetView>
  </sheetViews>
  <sheetFormatPr baseColWidth="10" defaultColWidth="14.42578125" defaultRowHeight="15" customHeight="1"/>
  <cols>
    <col min="1" max="1" width="16" style="8" customWidth="1"/>
    <col min="2" max="2" width="21.28515625" style="8" customWidth="1"/>
    <col min="3" max="3" width="22.7109375" style="8" customWidth="1"/>
    <col min="4" max="4" width="37" style="8" customWidth="1"/>
    <col min="5" max="5" width="18.42578125" style="8" customWidth="1"/>
    <col min="6" max="6" width="46.42578125" style="8" customWidth="1"/>
    <col min="7" max="7" width="36.140625" style="8" customWidth="1"/>
    <col min="8" max="10" width="23.42578125" style="8" customWidth="1"/>
    <col min="11" max="13" width="23" style="8" customWidth="1"/>
    <col min="14" max="14" width="15.140625" style="8" customWidth="1"/>
    <col min="15" max="15" width="17.28515625" style="8" customWidth="1"/>
    <col min="16" max="22" width="15.140625" style="8" customWidth="1"/>
    <col min="23" max="23" width="17.28515625" style="8" customWidth="1"/>
    <col min="24" max="24" width="18.5703125" style="8" customWidth="1"/>
    <col min="25" max="25" width="16.5703125" style="8" customWidth="1"/>
    <col min="26" max="26" width="13.85546875" style="8" customWidth="1"/>
    <col min="27" max="27" width="19.5703125" style="8" hidden="1" customWidth="1"/>
    <col min="28" max="28" width="28.28515625" style="8" hidden="1" customWidth="1"/>
    <col min="29" max="30" width="36" style="8" hidden="1" customWidth="1"/>
    <col min="31" max="31" width="24.28515625" style="8" hidden="1" customWidth="1"/>
    <col min="32" max="36" width="15.140625" style="8" customWidth="1"/>
    <col min="37" max="37" width="5.5703125" style="8" customWidth="1"/>
    <col min="38" max="38" width="15.140625" style="8" customWidth="1"/>
    <col min="39" max="16384" width="14.42578125" style="8"/>
  </cols>
  <sheetData>
    <row r="1" spans="1:38" ht="105" customHeight="1">
      <c r="A1" s="1"/>
      <c r="B1" s="2"/>
      <c r="C1" s="2"/>
      <c r="D1" s="2"/>
      <c r="E1" s="2"/>
      <c r="F1" s="3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  <c r="AC1" s="6" t="s">
        <v>1</v>
      </c>
      <c r="AD1" s="4"/>
      <c r="AE1" s="5"/>
      <c r="AF1" s="7"/>
      <c r="AG1" s="7"/>
      <c r="AH1" s="7"/>
      <c r="AI1" s="7"/>
      <c r="AJ1" s="7"/>
      <c r="AK1" s="7"/>
      <c r="AL1" s="7"/>
    </row>
    <row r="2" spans="1:38" ht="15.75" customHeight="1" thickBot="1">
      <c r="A2" s="9"/>
      <c r="B2" s="10"/>
      <c r="C2" s="10"/>
      <c r="D2" s="10"/>
      <c r="E2" s="10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3"/>
      <c r="AC2" s="12"/>
      <c r="AD2" s="12"/>
      <c r="AE2" s="13"/>
      <c r="AF2" s="7"/>
      <c r="AG2" s="7"/>
      <c r="AH2" s="7"/>
      <c r="AI2" s="7"/>
      <c r="AJ2" s="7"/>
      <c r="AK2" s="7"/>
      <c r="AL2" s="7"/>
    </row>
    <row r="3" spans="1:38" ht="16.5" customHeight="1">
      <c r="A3" s="14"/>
      <c r="B3" s="14"/>
      <c r="C3" s="14"/>
      <c r="D3" s="14"/>
      <c r="E3" s="15"/>
      <c r="F3" s="15"/>
      <c r="G3" s="15"/>
      <c r="H3" s="15"/>
      <c r="I3" s="15"/>
      <c r="J3" s="15"/>
      <c r="K3" s="15"/>
      <c r="L3" s="15"/>
      <c r="M3" s="15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1:38" ht="27" thickBot="1">
      <c r="A4" s="16" t="s">
        <v>2</v>
      </c>
      <c r="B4" s="17"/>
      <c r="C4" s="18">
        <v>2018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</row>
    <row r="5" spans="1:38" ht="17.25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5.75" customHeight="1">
      <c r="A6" s="22" t="s">
        <v>3</v>
      </c>
      <c r="B6" s="4"/>
      <c r="C6" s="4"/>
      <c r="D6" s="4"/>
      <c r="E6" s="5"/>
      <c r="F6" s="23" t="s">
        <v>4</v>
      </c>
      <c r="G6" s="4"/>
      <c r="H6" s="4"/>
      <c r="I6" s="4"/>
      <c r="J6" s="4"/>
      <c r="K6" s="4"/>
      <c r="L6" s="4"/>
      <c r="M6" s="5"/>
      <c r="N6" s="24" t="s">
        <v>5</v>
      </c>
      <c r="O6" s="25"/>
      <c r="P6" s="25"/>
      <c r="Q6" s="25"/>
      <c r="R6" s="25"/>
      <c r="S6" s="25"/>
      <c r="T6" s="25"/>
      <c r="U6" s="25"/>
      <c r="V6" s="25"/>
      <c r="W6" s="26"/>
      <c r="X6" s="22" t="s">
        <v>6</v>
      </c>
      <c r="Y6" s="4"/>
      <c r="Z6" s="5"/>
      <c r="AA6" s="27" t="s">
        <v>7</v>
      </c>
      <c r="AB6" s="4"/>
      <c r="AC6" s="4"/>
      <c r="AD6" s="4"/>
      <c r="AE6" s="5"/>
      <c r="AF6" s="28"/>
      <c r="AG6" s="29"/>
      <c r="AH6" s="29"/>
      <c r="AI6" s="29"/>
      <c r="AJ6" s="29"/>
      <c r="AK6" s="29"/>
      <c r="AL6" s="29"/>
    </row>
    <row r="7" spans="1:38" ht="31.5" customHeight="1">
      <c r="A7" s="30"/>
      <c r="B7" s="31"/>
      <c r="C7" s="31"/>
      <c r="D7" s="31"/>
      <c r="E7" s="32"/>
      <c r="F7" s="30"/>
      <c r="G7" s="31"/>
      <c r="H7" s="31"/>
      <c r="I7" s="31"/>
      <c r="J7" s="31"/>
      <c r="K7" s="31"/>
      <c r="L7" s="31"/>
      <c r="M7" s="32"/>
      <c r="N7" s="33" t="s">
        <v>8</v>
      </c>
      <c r="O7" s="34"/>
      <c r="P7" s="35" t="s">
        <v>9</v>
      </c>
      <c r="Q7" s="34"/>
      <c r="R7" s="35" t="s">
        <v>10</v>
      </c>
      <c r="S7" s="34"/>
      <c r="T7" s="35" t="s">
        <v>11</v>
      </c>
      <c r="U7" s="34"/>
      <c r="V7" s="35" t="s">
        <v>12</v>
      </c>
      <c r="W7" s="36"/>
      <c r="X7" s="30"/>
      <c r="Y7" s="31"/>
      <c r="Z7" s="32"/>
      <c r="AA7" s="30"/>
      <c r="AB7" s="31"/>
      <c r="AC7" s="31"/>
      <c r="AD7" s="31"/>
      <c r="AE7" s="32"/>
      <c r="AF7" s="28"/>
      <c r="AG7" s="29"/>
      <c r="AH7" s="29"/>
      <c r="AI7" s="29"/>
      <c r="AJ7" s="29"/>
      <c r="AK7" s="29"/>
      <c r="AL7" s="29"/>
    </row>
    <row r="8" spans="1:38" ht="31.5" customHeight="1">
      <c r="A8" s="37" t="s">
        <v>13</v>
      </c>
      <c r="B8" s="38" t="s">
        <v>14</v>
      </c>
      <c r="C8" s="38" t="s">
        <v>15</v>
      </c>
      <c r="D8" s="38" t="s">
        <v>16</v>
      </c>
      <c r="E8" s="39" t="s">
        <v>17</v>
      </c>
      <c r="F8" s="37" t="s">
        <v>18</v>
      </c>
      <c r="G8" s="38" t="s">
        <v>19</v>
      </c>
      <c r="H8" s="38" t="s">
        <v>20</v>
      </c>
      <c r="I8" s="40" t="s">
        <v>21</v>
      </c>
      <c r="J8" s="34"/>
      <c r="K8" s="38" t="s">
        <v>22</v>
      </c>
      <c r="L8" s="38" t="s">
        <v>23</v>
      </c>
      <c r="M8" s="39" t="s">
        <v>24</v>
      </c>
      <c r="N8" s="37" t="s">
        <v>25</v>
      </c>
      <c r="O8" s="38" t="s">
        <v>26</v>
      </c>
      <c r="P8" s="38" t="s">
        <v>25</v>
      </c>
      <c r="Q8" s="38" t="s">
        <v>26</v>
      </c>
      <c r="R8" s="38" t="s">
        <v>25</v>
      </c>
      <c r="S8" s="38" t="s">
        <v>26</v>
      </c>
      <c r="T8" s="38" t="s">
        <v>25</v>
      </c>
      <c r="U8" s="38" t="s">
        <v>26</v>
      </c>
      <c r="V8" s="38" t="s">
        <v>25</v>
      </c>
      <c r="W8" s="39" t="s">
        <v>26</v>
      </c>
      <c r="X8" s="37" t="s">
        <v>27</v>
      </c>
      <c r="Y8" s="41" t="s">
        <v>28</v>
      </c>
      <c r="Z8" s="42"/>
      <c r="AA8" s="37" t="s">
        <v>29</v>
      </c>
      <c r="AB8" s="38" t="s">
        <v>30</v>
      </c>
      <c r="AC8" s="38" t="s">
        <v>31</v>
      </c>
      <c r="AD8" s="38" t="s">
        <v>32</v>
      </c>
      <c r="AE8" s="39" t="s">
        <v>33</v>
      </c>
      <c r="AF8" s="28"/>
      <c r="AG8" s="29"/>
      <c r="AH8" s="29"/>
      <c r="AI8" s="29"/>
      <c r="AJ8" s="29"/>
      <c r="AK8" s="29"/>
      <c r="AL8" s="29"/>
    </row>
    <row r="9" spans="1:38" ht="46.5" customHeight="1" thickBot="1">
      <c r="A9" s="43"/>
      <c r="B9" s="44"/>
      <c r="C9" s="44"/>
      <c r="D9" s="44"/>
      <c r="E9" s="45"/>
      <c r="F9" s="43"/>
      <c r="G9" s="44"/>
      <c r="H9" s="44"/>
      <c r="I9" s="46" t="s">
        <v>34</v>
      </c>
      <c r="J9" s="46" t="s">
        <v>35</v>
      </c>
      <c r="K9" s="44"/>
      <c r="L9" s="44"/>
      <c r="M9" s="45"/>
      <c r="N9" s="43"/>
      <c r="O9" s="44"/>
      <c r="P9" s="44"/>
      <c r="Q9" s="44"/>
      <c r="R9" s="44"/>
      <c r="S9" s="44"/>
      <c r="T9" s="44"/>
      <c r="U9" s="44"/>
      <c r="V9" s="44"/>
      <c r="W9" s="45"/>
      <c r="X9" s="47"/>
      <c r="Y9" s="48"/>
      <c r="Z9" s="49"/>
      <c r="AA9" s="43"/>
      <c r="AB9" s="44"/>
      <c r="AC9" s="44"/>
      <c r="AD9" s="44"/>
      <c r="AE9" s="45"/>
      <c r="AF9" s="50"/>
      <c r="AG9" s="51"/>
      <c r="AH9" s="51"/>
      <c r="AI9" s="51"/>
      <c r="AJ9" s="51"/>
      <c r="AK9" s="51"/>
      <c r="AL9" s="52"/>
    </row>
    <row r="10" spans="1:38" ht="68.25" customHeight="1">
      <c r="A10" s="53">
        <v>1</v>
      </c>
      <c r="B10" s="54" t="s">
        <v>36</v>
      </c>
      <c r="C10" s="54" t="s">
        <v>37</v>
      </c>
      <c r="D10" s="55" t="s">
        <v>38</v>
      </c>
      <c r="E10" s="56">
        <v>0.4</v>
      </c>
      <c r="F10" s="57" t="str">
        <f>'[1]Formulacion_POA '!F7</f>
        <v>Realizar seguimiento a la  información financiera de las cooperativas de ahorro y crédito (Reportada bajo NIIF)</v>
      </c>
      <c r="G10" s="58" t="str">
        <f>'[1]Formulacion_POA '!G7</f>
        <v>Delegatura para la supervisión de la actividad financiera</v>
      </c>
      <c r="H10" s="58" t="str">
        <f>'[1]Formulacion_POA '!H7</f>
        <v xml:space="preserve"> (N° de seguimientos a la información financiera  realizadas/N° de seguimientos de estados financieros programadas)</v>
      </c>
      <c r="I10" s="58">
        <f>'[1]Formulacion_POA '!I7</f>
        <v>543</v>
      </c>
      <c r="J10" s="58">
        <f t="shared" ref="J10:J128" si="0">I10+AA10</f>
        <v>543</v>
      </c>
      <c r="K10" s="59">
        <f>'[1]Formulacion_POA '!J7</f>
        <v>0.35</v>
      </c>
      <c r="L10" s="60">
        <f>'[1]Formulacion_POA '!K7</f>
        <v>43191</v>
      </c>
      <c r="M10" s="61">
        <f>'[1]Formulacion_POA '!L7</f>
        <v>43464</v>
      </c>
      <c r="N10" s="62">
        <f>'[1]F-TRI-1'!M8</f>
        <v>0</v>
      </c>
      <c r="O10" s="59">
        <f>'[1]F-TRI-1'!N8</f>
        <v>0</v>
      </c>
      <c r="P10" s="63">
        <f>'[1]F-TRI-2'!M8</f>
        <v>73</v>
      </c>
      <c r="Q10" s="59">
        <f>'[1]F-TRI-2'!N8</f>
        <v>0.13443830570902393</v>
      </c>
      <c r="R10" s="58">
        <f>'[1]F-TRI-3'!M8</f>
        <v>0</v>
      </c>
      <c r="S10" s="59">
        <f>'[1]F-TRI-3'!N8</f>
        <v>0</v>
      </c>
      <c r="T10" s="58">
        <f>'[1]F-TRI-4'!M8</f>
        <v>0</v>
      </c>
      <c r="U10" s="59">
        <f>'[1]F-TRI-4'!N8</f>
        <v>0</v>
      </c>
      <c r="V10" s="64">
        <f t="shared" ref="V10:W24" si="1">N10+P10+R10+T10</f>
        <v>73</v>
      </c>
      <c r="W10" s="65">
        <f t="shared" si="1"/>
        <v>0.13443830570902393</v>
      </c>
      <c r="X10" s="66">
        <v>3611955613</v>
      </c>
      <c r="Y10" s="67">
        <f>SUM('[1]F-TRI-1'!Q8+'[1]F-TRI-2'!Q8+'[1]F-TRI-3'!Q8+'[1]F-TRI-4'!Q8)</f>
        <v>477093930</v>
      </c>
      <c r="Z10" s="56">
        <f>IFERROR(Y10/X10,0)</f>
        <v>0.1320874288385116</v>
      </c>
      <c r="AA10" s="68"/>
      <c r="AB10" s="58" t="s">
        <v>39</v>
      </c>
      <c r="AC10" s="58"/>
      <c r="AD10" s="58"/>
      <c r="AE10" s="69"/>
      <c r="AF10" s="50"/>
      <c r="AG10" s="51"/>
      <c r="AH10" s="51"/>
      <c r="AI10" s="51"/>
      <c r="AJ10" s="51"/>
      <c r="AK10" s="51"/>
      <c r="AL10" s="52"/>
    </row>
    <row r="11" spans="1:38" ht="68.25" customHeight="1">
      <c r="A11" s="70">
        <v>2</v>
      </c>
      <c r="B11" s="71"/>
      <c r="C11" s="71"/>
      <c r="D11" s="71"/>
      <c r="E11" s="72"/>
      <c r="F11" s="73" t="str">
        <f>'[1]Formulacion_POA '!F8</f>
        <v>Realizar seguimiento a los  estados financieros consolidados (Conglomerados) con corte a diciembre de 2017 (Reportados bajo NIIF)</v>
      </c>
      <c r="G11" s="74" t="str">
        <f>'[1]Formulacion_POA '!G8</f>
        <v>Delegatura para la supervisión de la actividad financiera</v>
      </c>
      <c r="H11" s="74" t="str">
        <f>'[1]Formulacion_POA '!H8</f>
        <v xml:space="preserve"> (N° de seguimientos a los estados financieros consolidados/N° de seguimientos de estados financieros consolidados programadas)</v>
      </c>
      <c r="I11" s="74">
        <f>'[1]Formulacion_POA '!I8</f>
        <v>5</v>
      </c>
      <c r="J11" s="74">
        <f t="shared" si="0"/>
        <v>5</v>
      </c>
      <c r="K11" s="75">
        <f>'[1]Formulacion_POA '!J8</f>
        <v>0.1</v>
      </c>
      <c r="L11" s="76">
        <f>'[1]Formulacion_POA '!K8</f>
        <v>43252</v>
      </c>
      <c r="M11" s="77">
        <f>'[1]Formulacion_POA '!L8</f>
        <v>43464</v>
      </c>
      <c r="N11" s="78">
        <f>'[1]F-TRI-1'!M9</f>
        <v>0</v>
      </c>
      <c r="O11" s="75">
        <f>'[1]F-TRI-1'!N9</f>
        <v>0</v>
      </c>
      <c r="P11" s="79">
        <f>'[1]F-TRI-2'!M9</f>
        <v>0</v>
      </c>
      <c r="Q11" s="75">
        <f>'[1]F-TRI-2'!N9</f>
        <v>0</v>
      </c>
      <c r="R11" s="74">
        <f>'[1]F-TRI-3'!M9</f>
        <v>0</v>
      </c>
      <c r="S11" s="75">
        <f>'[1]F-TRI-3'!N9</f>
        <v>0</v>
      </c>
      <c r="T11" s="74">
        <f>'[1]F-TRI-4'!M9</f>
        <v>0</v>
      </c>
      <c r="U11" s="75">
        <f>'[1]F-TRI-4'!N9</f>
        <v>0</v>
      </c>
      <c r="V11" s="74">
        <f t="shared" si="1"/>
        <v>0</v>
      </c>
      <c r="W11" s="80">
        <f t="shared" si="1"/>
        <v>0</v>
      </c>
      <c r="X11" s="47"/>
      <c r="Y11" s="71"/>
      <c r="Z11" s="72"/>
      <c r="AA11" s="81"/>
      <c r="AB11" s="82"/>
      <c r="AC11" s="82"/>
      <c r="AD11" s="82"/>
      <c r="AE11" s="83"/>
      <c r="AF11" s="50"/>
      <c r="AG11" s="51"/>
      <c r="AH11" s="51"/>
      <c r="AI11" s="51"/>
      <c r="AJ11" s="51"/>
      <c r="AK11" s="51"/>
      <c r="AL11" s="52"/>
    </row>
    <row r="12" spans="1:38" ht="68.25" customHeight="1">
      <c r="A12" s="70">
        <v>3</v>
      </c>
      <c r="B12" s="71"/>
      <c r="C12" s="71"/>
      <c r="D12" s="71"/>
      <c r="E12" s="72"/>
      <c r="F12" s="73" t="str">
        <f>'[1]Formulacion_POA '!F9</f>
        <v>Evaluar las respuestas sobre requerimientos realizados al ESFA en organizaciones del Grupo 2 en NIIF para PYMES.</v>
      </c>
      <c r="G12" s="74" t="str">
        <f>'[1]Formulacion_POA '!G9</f>
        <v>Delegatura para la supervisión del ahorro y la forma asociativa</v>
      </c>
      <c r="H12" s="74" t="str">
        <f>'[1]Formulacion_POA '!H9</f>
        <v>(N°de evaluaciones a respuestas sobre ESFA/N° de evaluaciones de respuestas a ESFA programadas)</v>
      </c>
      <c r="I12" s="74">
        <f>'[1]Formulacion_POA '!I9</f>
        <v>50</v>
      </c>
      <c r="J12" s="74">
        <f t="shared" si="0"/>
        <v>50</v>
      </c>
      <c r="K12" s="75">
        <f>'[1]Formulacion_POA '!J9</f>
        <v>0.35</v>
      </c>
      <c r="L12" s="76">
        <f>'[1]Formulacion_POA '!K9</f>
        <v>43132</v>
      </c>
      <c r="M12" s="77">
        <f>'[1]Formulacion_POA '!L9</f>
        <v>43464</v>
      </c>
      <c r="N12" s="78">
        <f>'[1]F-TRI-1'!M10</f>
        <v>25</v>
      </c>
      <c r="O12" s="75">
        <f>'[1]F-TRI-1'!N10</f>
        <v>0.5</v>
      </c>
      <c r="P12" s="79">
        <f>'[1]F-TRI-2'!M10</f>
        <v>2</v>
      </c>
      <c r="Q12" s="75">
        <f>'[1]F-TRI-2'!N10</f>
        <v>0.04</v>
      </c>
      <c r="R12" s="74">
        <f>'[1]F-TRI-3'!M10</f>
        <v>0</v>
      </c>
      <c r="S12" s="75">
        <f>'[1]F-TRI-3'!N10</f>
        <v>0</v>
      </c>
      <c r="T12" s="74">
        <f>'[1]F-TRI-4'!M10</f>
        <v>0</v>
      </c>
      <c r="U12" s="75">
        <f>'[1]F-TRI-4'!N10</f>
        <v>0</v>
      </c>
      <c r="V12" s="74">
        <f t="shared" si="1"/>
        <v>27</v>
      </c>
      <c r="W12" s="80">
        <f t="shared" si="1"/>
        <v>0.54</v>
      </c>
      <c r="X12" s="47"/>
      <c r="Y12" s="71"/>
      <c r="Z12" s="72"/>
      <c r="AA12" s="81"/>
      <c r="AB12" s="82"/>
      <c r="AC12" s="82"/>
      <c r="AD12" s="82"/>
      <c r="AE12" s="83"/>
      <c r="AF12" s="50"/>
      <c r="AG12" s="51"/>
      <c r="AH12" s="51"/>
      <c r="AI12" s="51"/>
      <c r="AJ12" s="51"/>
      <c r="AK12" s="51"/>
      <c r="AL12" s="52"/>
    </row>
    <row r="13" spans="1:38" ht="68.25" customHeight="1">
      <c r="A13" s="70">
        <v>4</v>
      </c>
      <c r="B13" s="71"/>
      <c r="C13" s="71"/>
      <c r="D13" s="71"/>
      <c r="E13" s="72"/>
      <c r="F13" s="73" t="str">
        <f>'[1]Formulacion_POA '!F10</f>
        <v xml:space="preserve">Evaluar las respuestas a los informes de las visitas realizadas en el 2017 a organizaciones del grupo 1 que aplicaron NIIF plenas </v>
      </c>
      <c r="G13" s="74" t="str">
        <f>'[1]Formulacion_POA '!G10</f>
        <v>Delegatura para la supervisión del ahorro y la forma asociativa</v>
      </c>
      <c r="H13" s="74" t="str">
        <f>'[1]Formulacion_POA '!H10</f>
        <v>(N° de evaluaciones a respuestas informes de visitas grupo 1 /N° de respuestas a informes de visitas 2017 de estados financieros programadas)</v>
      </c>
      <c r="I13" s="74">
        <f>'[1]Formulacion_POA '!I10</f>
        <v>9</v>
      </c>
      <c r="J13" s="74">
        <f t="shared" si="0"/>
        <v>9</v>
      </c>
      <c r="K13" s="75">
        <f>'[1]Formulacion_POA '!J10</f>
        <v>0.1</v>
      </c>
      <c r="L13" s="76">
        <f>'[1]Formulacion_POA '!K10</f>
        <v>43132</v>
      </c>
      <c r="M13" s="77">
        <f>'[1]Formulacion_POA '!L10</f>
        <v>43464</v>
      </c>
      <c r="N13" s="78">
        <f>'[1]F-TRI-1'!M11</f>
        <v>1</v>
      </c>
      <c r="O13" s="75">
        <f>'[1]F-TRI-1'!N11</f>
        <v>0.1111111111111111</v>
      </c>
      <c r="P13" s="79">
        <f>'[1]F-TRI-2'!M11</f>
        <v>4</v>
      </c>
      <c r="Q13" s="75">
        <f>'[1]F-TRI-2'!N11</f>
        <v>0.44444444444444442</v>
      </c>
      <c r="R13" s="74">
        <f>'[1]F-TRI-3'!M11</f>
        <v>0</v>
      </c>
      <c r="S13" s="75">
        <f>'[1]F-TRI-3'!N11</f>
        <v>0</v>
      </c>
      <c r="T13" s="74">
        <f>'[1]F-TRI-4'!M11</f>
        <v>0</v>
      </c>
      <c r="U13" s="75">
        <f>'[1]F-TRI-4'!N11</f>
        <v>0</v>
      </c>
      <c r="V13" s="74">
        <f t="shared" si="1"/>
        <v>5</v>
      </c>
      <c r="W13" s="80">
        <f t="shared" si="1"/>
        <v>0.55555555555555558</v>
      </c>
      <c r="X13" s="47"/>
      <c r="Y13" s="71"/>
      <c r="Z13" s="72"/>
      <c r="AA13" s="81"/>
      <c r="AB13" s="82"/>
      <c r="AC13" s="82"/>
      <c r="AD13" s="82"/>
      <c r="AE13" s="83"/>
      <c r="AF13" s="50"/>
      <c r="AG13" s="51"/>
      <c r="AH13" s="51"/>
      <c r="AI13" s="51"/>
      <c r="AJ13" s="51"/>
      <c r="AK13" s="51"/>
      <c r="AL13" s="52"/>
    </row>
    <row r="14" spans="1:38" ht="68.25" customHeight="1">
      <c r="A14" s="70">
        <v>5</v>
      </c>
      <c r="B14" s="71"/>
      <c r="C14" s="71"/>
      <c r="D14" s="84"/>
      <c r="E14" s="85"/>
      <c r="F14" s="73" t="str">
        <f>'[1]Formulacion_POA '!F11</f>
        <v>Evaluar las respuestas a los informes de las visitas realizadas durante 2017 del régimen simplificado a organizaciones del grupo 3.</v>
      </c>
      <c r="G14" s="74" t="str">
        <f>'[1]Formulacion_POA '!G11</f>
        <v>Delegatura para la supervisión del ahorro y la forma asociativa</v>
      </c>
      <c r="H14" s="74" t="str">
        <f>'[1]Formulacion_POA '!H11</f>
        <v>(N° de evaluaciones a respuestas informes de vista grupo 3 /N° de respuestas a informes de visitas 2017 de estados financieros programadas)</v>
      </c>
      <c r="I14" s="74">
        <f>'[1]Formulacion_POA '!I11</f>
        <v>30</v>
      </c>
      <c r="J14" s="74">
        <f t="shared" si="0"/>
        <v>30</v>
      </c>
      <c r="K14" s="75">
        <f>'[1]Formulacion_POA '!J11</f>
        <v>0.1</v>
      </c>
      <c r="L14" s="76">
        <f>'[1]Formulacion_POA '!K11</f>
        <v>43132</v>
      </c>
      <c r="M14" s="77">
        <f>'[1]Formulacion_POA '!L11</f>
        <v>43464</v>
      </c>
      <c r="N14" s="78">
        <f>'[1]F-TRI-1'!M12</f>
        <v>1</v>
      </c>
      <c r="O14" s="75">
        <f>'[1]F-TRI-1'!N12</f>
        <v>3.3333333333333333E-2</v>
      </c>
      <c r="P14" s="79">
        <f>'[1]F-TRI-2'!M12</f>
        <v>26</v>
      </c>
      <c r="Q14" s="75">
        <f>'[1]F-TRI-2'!N12</f>
        <v>0.8666666666666667</v>
      </c>
      <c r="R14" s="74">
        <f>'[1]F-TRI-3'!M12</f>
        <v>0</v>
      </c>
      <c r="S14" s="75">
        <f>'[1]F-TRI-3'!N12</f>
        <v>0</v>
      </c>
      <c r="T14" s="74">
        <f>'[1]F-TRI-4'!M12</f>
        <v>0</v>
      </c>
      <c r="U14" s="75">
        <f>'[1]F-TRI-4'!N12</f>
        <v>0</v>
      </c>
      <c r="V14" s="74">
        <f t="shared" si="1"/>
        <v>27</v>
      </c>
      <c r="W14" s="80">
        <f t="shared" si="1"/>
        <v>0.9</v>
      </c>
      <c r="X14" s="47"/>
      <c r="Y14" s="71"/>
      <c r="Z14" s="72"/>
      <c r="AA14" s="81"/>
      <c r="AB14" s="82"/>
      <c r="AC14" s="82"/>
      <c r="AD14" s="82"/>
      <c r="AE14" s="83"/>
      <c r="AF14" s="50"/>
      <c r="AG14" s="51"/>
      <c r="AH14" s="51"/>
      <c r="AI14" s="51"/>
      <c r="AJ14" s="51"/>
      <c r="AK14" s="51"/>
      <c r="AL14" s="52"/>
    </row>
    <row r="15" spans="1:38" ht="68.25" customHeight="1">
      <c r="A15" s="70">
        <v>6</v>
      </c>
      <c r="B15" s="71"/>
      <c r="C15" s="71"/>
      <c r="D15" s="86" t="s">
        <v>40</v>
      </c>
      <c r="E15" s="87">
        <v>0.3</v>
      </c>
      <c r="F15" s="73" t="str">
        <f>'[1]Formulacion_POA '!F12</f>
        <v xml:space="preserve">Desarrollar la matriz de riesgo LAFT como herramienta de supervisión. </v>
      </c>
      <c r="G15" s="74" t="str">
        <f>'[1]Formulacion_POA '!G12</f>
        <v>Delegatura  la supervisión del ahorro y la forma asociativa 
Delegatura para la supervisión de la actividad financiera
Oficina Asesora de Planeación y Sistemas</v>
      </c>
      <c r="H15" s="74" t="str">
        <f>'[1]Formulacion_POA '!H12</f>
        <v>Matriz desarrollada en la herramienta de supervisión</v>
      </c>
      <c r="I15" s="88">
        <f>'[1]Formulacion_POA '!I12</f>
        <v>1</v>
      </c>
      <c r="J15" s="88">
        <f t="shared" si="0"/>
        <v>1</v>
      </c>
      <c r="K15" s="75">
        <f>'[1]Formulacion_POA '!J12</f>
        <v>0.3</v>
      </c>
      <c r="L15" s="76">
        <f>'[1]Formulacion_POA '!K12</f>
        <v>43191</v>
      </c>
      <c r="M15" s="77">
        <f>'[1]Formulacion_POA '!L12</f>
        <v>43464</v>
      </c>
      <c r="N15" s="78">
        <f>'[1]F-TRI-1'!M13</f>
        <v>0</v>
      </c>
      <c r="O15" s="75">
        <f>'[1]F-TRI-1'!N13</f>
        <v>0</v>
      </c>
      <c r="P15" s="89">
        <f>'[1]F-TRI-2'!M13</f>
        <v>0.1</v>
      </c>
      <c r="Q15" s="75">
        <f>'[1]F-TRI-2'!N13</f>
        <v>0.1</v>
      </c>
      <c r="R15" s="74">
        <f>'[1]F-TRI-3'!M13</f>
        <v>0</v>
      </c>
      <c r="S15" s="75">
        <f>'[1]F-TRI-3'!N13</f>
        <v>0</v>
      </c>
      <c r="T15" s="74">
        <f>'[1]F-TRI-4'!M13</f>
        <v>0</v>
      </c>
      <c r="U15" s="75">
        <f>'[1]F-TRI-4'!N13</f>
        <v>0</v>
      </c>
      <c r="V15" s="90">
        <f t="shared" si="1"/>
        <v>0.1</v>
      </c>
      <c r="W15" s="80">
        <f t="shared" si="1"/>
        <v>0.1</v>
      </c>
      <c r="X15" s="47"/>
      <c r="Y15" s="71"/>
      <c r="Z15" s="72"/>
      <c r="AA15" s="81"/>
      <c r="AB15" s="82"/>
      <c r="AC15" s="82"/>
      <c r="AD15" s="82"/>
      <c r="AE15" s="83"/>
      <c r="AF15" s="50"/>
      <c r="AG15" s="51"/>
      <c r="AH15" s="51"/>
      <c r="AI15" s="51"/>
      <c r="AJ15" s="51"/>
      <c r="AK15" s="51"/>
      <c r="AL15" s="52"/>
    </row>
    <row r="16" spans="1:38" ht="68.25" customHeight="1">
      <c r="A16" s="70">
        <v>7</v>
      </c>
      <c r="B16" s="71"/>
      <c r="C16" s="71"/>
      <c r="D16" s="71"/>
      <c r="E16" s="72"/>
      <c r="F16" s="73" t="str">
        <f>'[1]Formulacion_POA '!F13</f>
        <v>Determinar la gradualidad para la implementación del  SARL.</v>
      </c>
      <c r="G16" s="74" t="str">
        <f>'[1]Formulacion_POA '!G13</f>
        <v>Delegatura  la supervisión del ahorro y la forma asociativa 
Delegatura para la supervisión de la actividad financiera
Oficina Asesora de Planeación y Sistemas</v>
      </c>
      <c r="H16" s="74" t="str">
        <f>'[1]Formulacion_POA '!H13</f>
        <v>Cronograma de implementación</v>
      </c>
      <c r="I16" s="88">
        <f>'[1]Formulacion_POA '!I13</f>
        <v>1</v>
      </c>
      <c r="J16" s="88">
        <f t="shared" si="0"/>
        <v>1</v>
      </c>
      <c r="K16" s="75">
        <f>'[1]Formulacion_POA '!J13</f>
        <v>0.4</v>
      </c>
      <c r="L16" s="76">
        <f>'[1]Formulacion_POA '!K13</f>
        <v>43191</v>
      </c>
      <c r="M16" s="77">
        <f>'[1]Formulacion_POA '!L13</f>
        <v>43464</v>
      </c>
      <c r="N16" s="91">
        <f>'[1]F-TRI-1'!M14</f>
        <v>0</v>
      </c>
      <c r="O16" s="75">
        <f>'[1]F-TRI-1'!N14</f>
        <v>0</v>
      </c>
      <c r="P16" s="79">
        <f>'[1]F-TRI-2'!M14</f>
        <v>0</v>
      </c>
      <c r="Q16" s="75">
        <f>'[1]F-TRI-2'!N14</f>
        <v>0</v>
      </c>
      <c r="R16" s="74">
        <f>'[1]F-TRI-3'!M14</f>
        <v>0</v>
      </c>
      <c r="S16" s="75">
        <f>'[1]F-TRI-3'!N14</f>
        <v>0</v>
      </c>
      <c r="T16" s="74">
        <f>'[1]F-TRI-4'!M14</f>
        <v>0</v>
      </c>
      <c r="U16" s="75">
        <f>'[1]F-TRI-4'!N14</f>
        <v>0</v>
      </c>
      <c r="V16" s="75">
        <f t="shared" si="1"/>
        <v>0</v>
      </c>
      <c r="W16" s="80">
        <f t="shared" si="1"/>
        <v>0</v>
      </c>
      <c r="X16" s="47"/>
      <c r="Y16" s="71"/>
      <c r="Z16" s="72"/>
      <c r="AA16" s="81"/>
      <c r="AB16" s="82"/>
      <c r="AC16" s="82"/>
      <c r="AD16" s="82"/>
      <c r="AE16" s="83"/>
      <c r="AF16" s="50"/>
      <c r="AG16" s="51"/>
      <c r="AH16" s="51"/>
      <c r="AI16" s="51"/>
      <c r="AJ16" s="51"/>
      <c r="AK16" s="51"/>
      <c r="AL16" s="52"/>
    </row>
    <row r="17" spans="1:38" ht="68.25" customHeight="1">
      <c r="A17" s="70">
        <v>8</v>
      </c>
      <c r="B17" s="71"/>
      <c r="C17" s="71"/>
      <c r="D17" s="84"/>
      <c r="E17" s="85"/>
      <c r="F17" s="73" t="str">
        <f>'[1]Formulacion_POA '!F14</f>
        <v>Realizar pruebas al proyecto de modelo de pérdida esperada del riesgo de crédito SARC</v>
      </c>
      <c r="G17" s="74" t="str">
        <f>'[1]Formulacion_POA '!G14</f>
        <v>Delegatura  la supervisión del ahorro y la forma asociativa 
Delegatura para la supervisión de la actividad financiera
Oficina Asesora de Planeación y Sistemas</v>
      </c>
      <c r="H17" s="74" t="str">
        <f>'[1]Formulacion_POA '!H14</f>
        <v>Informe del resultado de pruebas</v>
      </c>
      <c r="I17" s="88">
        <f>'[1]Formulacion_POA '!I14</f>
        <v>1</v>
      </c>
      <c r="J17" s="88">
        <f t="shared" si="0"/>
        <v>1</v>
      </c>
      <c r="K17" s="75">
        <f>'[1]Formulacion_POA '!J14</f>
        <v>0.3</v>
      </c>
      <c r="L17" s="76">
        <f>'[1]Formulacion_POA '!K14</f>
        <v>43191</v>
      </c>
      <c r="M17" s="77">
        <f>'[1]Formulacion_POA '!L14</f>
        <v>43464</v>
      </c>
      <c r="N17" s="78">
        <f>'[1]F-TRI-1'!M15</f>
        <v>0</v>
      </c>
      <c r="O17" s="75">
        <f>'[1]F-TRI-1'!N15</f>
        <v>0</v>
      </c>
      <c r="P17" s="79">
        <f>'[1]F-TRI-2'!M15</f>
        <v>0</v>
      </c>
      <c r="Q17" s="75">
        <f>'[1]F-TRI-2'!N15</f>
        <v>0</v>
      </c>
      <c r="R17" s="74">
        <f>'[1]F-TRI-3'!M15</f>
        <v>0</v>
      </c>
      <c r="S17" s="75">
        <f>'[1]F-TRI-3'!N15</f>
        <v>0</v>
      </c>
      <c r="T17" s="74">
        <f>'[1]F-TRI-4'!M15</f>
        <v>0</v>
      </c>
      <c r="U17" s="75">
        <f>'[1]F-TRI-4'!N15</f>
        <v>0</v>
      </c>
      <c r="V17" s="74">
        <f t="shared" si="1"/>
        <v>0</v>
      </c>
      <c r="W17" s="80">
        <f t="shared" si="1"/>
        <v>0</v>
      </c>
      <c r="X17" s="47"/>
      <c r="Y17" s="71"/>
      <c r="Z17" s="72"/>
      <c r="AA17" s="81"/>
      <c r="AB17" s="82"/>
      <c r="AC17" s="82"/>
      <c r="AD17" s="82"/>
      <c r="AE17" s="83"/>
      <c r="AF17" s="50"/>
      <c r="AG17" s="51"/>
      <c r="AH17" s="51"/>
      <c r="AI17" s="51"/>
      <c r="AJ17" s="51"/>
      <c r="AK17" s="51"/>
      <c r="AL17" s="52"/>
    </row>
    <row r="18" spans="1:38" ht="68.25" customHeight="1">
      <c r="A18" s="70">
        <v>9</v>
      </c>
      <c r="B18" s="71"/>
      <c r="C18" s="71"/>
      <c r="D18" s="86" t="s">
        <v>41</v>
      </c>
      <c r="E18" s="87">
        <v>0.3</v>
      </c>
      <c r="F18" s="73" t="str">
        <f>'[1]Formulacion_POA '!F15</f>
        <v>Proyectar el ajuste en Isolución de los procedimientos relacionados con el riesgo de liquidez.</v>
      </c>
      <c r="G18" s="74" t="str">
        <f>'[1]Formulacion_POA '!G15</f>
        <v>Delegatura  la supervisión del ahorro y la forma asociativa 
Delegatura para la supervisión de la actividad financiera
Oficina Asesora de Planeación y Sistemas</v>
      </c>
      <c r="H18" s="74" t="str">
        <f>'[1]Formulacion_POA '!H15</f>
        <v>Procedimiento proyectado</v>
      </c>
      <c r="I18" s="88">
        <f>'[1]Formulacion_POA '!I15</f>
        <v>1</v>
      </c>
      <c r="J18" s="88">
        <f t="shared" si="0"/>
        <v>1</v>
      </c>
      <c r="K18" s="75">
        <f>'[1]Formulacion_POA '!J15</f>
        <v>0.3</v>
      </c>
      <c r="L18" s="76">
        <f>'[1]Formulacion_POA '!K15</f>
        <v>43252</v>
      </c>
      <c r="M18" s="77">
        <f>'[1]Formulacion_POA '!L15</f>
        <v>43464</v>
      </c>
      <c r="N18" s="78">
        <f>'[1]F-TRI-1'!M16</f>
        <v>0</v>
      </c>
      <c r="O18" s="75">
        <f>'[1]F-TRI-1'!N16</f>
        <v>0</v>
      </c>
      <c r="P18" s="79">
        <f>'[1]F-TRI-2'!M16</f>
        <v>0</v>
      </c>
      <c r="Q18" s="75">
        <f>'[1]F-TRI-2'!N16</f>
        <v>0</v>
      </c>
      <c r="R18" s="74">
        <f>'[1]F-TRI-3'!M16</f>
        <v>0</v>
      </c>
      <c r="S18" s="75">
        <f>'[1]F-TRI-3'!N16</f>
        <v>0</v>
      </c>
      <c r="T18" s="74">
        <f>'[1]F-TRI-4'!M16</f>
        <v>0</v>
      </c>
      <c r="U18" s="75">
        <f>'[1]F-TRI-4'!N16</f>
        <v>0</v>
      </c>
      <c r="V18" s="74">
        <f t="shared" si="1"/>
        <v>0</v>
      </c>
      <c r="W18" s="80">
        <f t="shared" si="1"/>
        <v>0</v>
      </c>
      <c r="X18" s="47"/>
      <c r="Y18" s="71"/>
      <c r="Z18" s="72"/>
      <c r="AA18" s="81"/>
      <c r="AB18" s="82"/>
      <c r="AC18" s="82"/>
      <c r="AD18" s="82"/>
      <c r="AE18" s="83"/>
      <c r="AF18" s="50"/>
      <c r="AG18" s="51"/>
      <c r="AH18" s="51"/>
      <c r="AI18" s="51"/>
      <c r="AJ18" s="51"/>
      <c r="AK18" s="51"/>
      <c r="AL18" s="52"/>
    </row>
    <row r="19" spans="1:38" ht="68.25" customHeight="1">
      <c r="A19" s="70">
        <v>10</v>
      </c>
      <c r="B19" s="71"/>
      <c r="C19" s="71"/>
      <c r="D19" s="71"/>
      <c r="E19" s="72"/>
      <c r="F19" s="73" t="str">
        <f>'[1]Formulacion_POA '!F16</f>
        <v>Actualizar y/o elaborar los formatos del Formulario Oficial de Rendición de Cuentas  para la medición del Riesgo de Liquidez.</v>
      </c>
      <c r="G19" s="74" t="str">
        <f>'[1]Formulacion_POA '!G16</f>
        <v>Delegatura  la supervisión del ahorro y la forma asociativa 
Delegatura para la supervisión de la actividad financiera</v>
      </c>
      <c r="H19" s="74" t="str">
        <f>'[1]Formulacion_POA '!H16</f>
        <v>Formulario actualizado para la medición del Riesgo de Liquidez</v>
      </c>
      <c r="I19" s="88">
        <f>'[1]Formulacion_POA '!I16</f>
        <v>1</v>
      </c>
      <c r="J19" s="88">
        <f t="shared" si="0"/>
        <v>1</v>
      </c>
      <c r="K19" s="75">
        <f>'[1]Formulacion_POA '!J16</f>
        <v>0.15</v>
      </c>
      <c r="L19" s="76">
        <f>'[1]Formulacion_POA '!K16</f>
        <v>43252</v>
      </c>
      <c r="M19" s="77">
        <f>'[1]Formulacion_POA '!L16</f>
        <v>43464</v>
      </c>
      <c r="N19" s="78">
        <f>'[1]F-TRI-1'!M17</f>
        <v>0</v>
      </c>
      <c r="O19" s="75">
        <f>'[1]F-TRI-1'!N17</f>
        <v>0</v>
      </c>
      <c r="P19" s="79">
        <f>'[1]F-TRI-2'!M17</f>
        <v>0</v>
      </c>
      <c r="Q19" s="75">
        <f>'[1]F-TRI-2'!N17</f>
        <v>0</v>
      </c>
      <c r="R19" s="74">
        <f>'[1]F-TRI-3'!M17</f>
        <v>0</v>
      </c>
      <c r="S19" s="75">
        <f>'[1]F-TRI-3'!N17</f>
        <v>0</v>
      </c>
      <c r="T19" s="74">
        <f>'[1]F-TRI-4'!M17</f>
        <v>0</v>
      </c>
      <c r="U19" s="75">
        <f>'[1]F-TRI-4'!N17</f>
        <v>0</v>
      </c>
      <c r="V19" s="74">
        <f t="shared" si="1"/>
        <v>0</v>
      </c>
      <c r="W19" s="80">
        <f t="shared" si="1"/>
        <v>0</v>
      </c>
      <c r="X19" s="47"/>
      <c r="Y19" s="71"/>
      <c r="Z19" s="72"/>
      <c r="AA19" s="81"/>
      <c r="AB19" s="82"/>
      <c r="AC19" s="82"/>
      <c r="AD19" s="82"/>
      <c r="AE19" s="83"/>
      <c r="AF19" s="50"/>
      <c r="AG19" s="51"/>
      <c r="AH19" s="51"/>
      <c r="AI19" s="51"/>
      <c r="AJ19" s="51"/>
      <c r="AK19" s="51"/>
      <c r="AL19" s="52"/>
    </row>
    <row r="20" spans="1:38" ht="68.25" customHeight="1">
      <c r="A20" s="70">
        <v>11</v>
      </c>
      <c r="B20" s="71"/>
      <c r="C20" s="71"/>
      <c r="D20" s="71"/>
      <c r="E20" s="72"/>
      <c r="F20" s="73" t="str">
        <f>'[1]Formulacion_POA '!F17</f>
        <v>Actualizar en la herramienta de supervisión (Fábrica de Reportes) la metodología para la medición del Riesgo de Liquidez.</v>
      </c>
      <c r="G20" s="74" t="str">
        <f>'[1]Formulacion_POA '!G17</f>
        <v>Delegatura  la supervisión del ahorro y la forma asociativa 
Delegatura para la supervisión de la actividad financiera
Oficina Asesora de Planeación y Sistemas</v>
      </c>
      <c r="H20" s="74" t="str">
        <f>'[1]Formulacion_POA '!H17</f>
        <v>Formato actualizado para la medición del Riesgo de Liquidez</v>
      </c>
      <c r="I20" s="88">
        <f>'[1]Formulacion_POA '!I17</f>
        <v>1</v>
      </c>
      <c r="J20" s="88">
        <f t="shared" si="0"/>
        <v>1</v>
      </c>
      <c r="K20" s="75">
        <f>'[1]Formulacion_POA '!J17</f>
        <v>0.15</v>
      </c>
      <c r="L20" s="76">
        <f>'[1]Formulacion_POA '!K17</f>
        <v>43252</v>
      </c>
      <c r="M20" s="77">
        <f>'[1]Formulacion_POA '!L17</f>
        <v>43464</v>
      </c>
      <c r="N20" s="78">
        <f>'[1]F-TRI-1'!M18</f>
        <v>0</v>
      </c>
      <c r="O20" s="75">
        <f>'[1]F-TRI-1'!N18</f>
        <v>0</v>
      </c>
      <c r="P20" s="92">
        <f>'[1]F-TRI-2'!M18</f>
        <v>0</v>
      </c>
      <c r="Q20" s="75">
        <f>'[1]F-TRI-2'!N18</f>
        <v>0</v>
      </c>
      <c r="R20" s="74">
        <f>'[1]F-TRI-3'!M18</f>
        <v>0</v>
      </c>
      <c r="S20" s="75">
        <f>'[1]F-TRI-3'!N18</f>
        <v>0</v>
      </c>
      <c r="T20" s="74">
        <f>'[1]F-TRI-4'!M18</f>
        <v>0</v>
      </c>
      <c r="U20" s="75">
        <f>'[1]F-TRI-4'!N18</f>
        <v>0</v>
      </c>
      <c r="V20" s="88">
        <f t="shared" si="1"/>
        <v>0</v>
      </c>
      <c r="W20" s="80">
        <f t="shared" si="1"/>
        <v>0</v>
      </c>
      <c r="X20" s="47"/>
      <c r="Y20" s="71"/>
      <c r="Z20" s="72"/>
      <c r="AA20" s="81"/>
      <c r="AB20" s="82"/>
      <c r="AC20" s="82"/>
      <c r="AD20" s="82"/>
      <c r="AE20" s="83"/>
      <c r="AF20" s="50"/>
      <c r="AG20" s="51"/>
      <c r="AH20" s="51"/>
      <c r="AI20" s="51"/>
      <c r="AJ20" s="51"/>
      <c r="AK20" s="51"/>
      <c r="AL20" s="52"/>
    </row>
    <row r="21" spans="1:38" ht="68.25" customHeight="1">
      <c r="A21" s="70">
        <v>12</v>
      </c>
      <c r="B21" s="71"/>
      <c r="C21" s="71"/>
      <c r="D21" s="71"/>
      <c r="E21" s="72"/>
      <c r="F21" s="73" t="str">
        <f>'[1]Formulacion_POA '!F18</f>
        <v>Actualizar y/o elaborar los formatos del Formulario Oficial de Rendición de Cuentas  para la medición del Riesgo de Crédito.</v>
      </c>
      <c r="G21" s="74" t="str">
        <f>'[1]Formulacion_POA '!G18</f>
        <v>Delegatura para la supervisión de la actividad financiera</v>
      </c>
      <c r="H21" s="74" t="str">
        <f>'[1]Formulacion_POA '!H18</f>
        <v>Formulario actualizado para la medición del Riesgo de Crédito</v>
      </c>
      <c r="I21" s="88">
        <f>'[1]Formulacion_POA '!I18</f>
        <v>1</v>
      </c>
      <c r="J21" s="88">
        <f t="shared" si="0"/>
        <v>1</v>
      </c>
      <c r="K21" s="75">
        <f>'[1]Formulacion_POA '!J18</f>
        <v>0.15</v>
      </c>
      <c r="L21" s="76">
        <f>'[1]Formulacion_POA '!K18</f>
        <v>43252</v>
      </c>
      <c r="M21" s="77">
        <f>'[1]Formulacion_POA '!L18</f>
        <v>43464</v>
      </c>
      <c r="N21" s="78">
        <f>'[1]F-TRI-1'!M19</f>
        <v>0</v>
      </c>
      <c r="O21" s="75">
        <f>'[1]F-TRI-1'!N19</f>
        <v>0</v>
      </c>
      <c r="P21" s="79">
        <f>'[1]F-TRI-2'!M19</f>
        <v>0</v>
      </c>
      <c r="Q21" s="75">
        <f>'[1]F-TRI-2'!N19</f>
        <v>0</v>
      </c>
      <c r="R21" s="74">
        <f>'[1]F-TRI-3'!M19</f>
        <v>0</v>
      </c>
      <c r="S21" s="75">
        <f>'[1]F-TRI-3'!N19</f>
        <v>0</v>
      </c>
      <c r="T21" s="74">
        <f>'[1]F-TRI-4'!M19</f>
        <v>0</v>
      </c>
      <c r="U21" s="75">
        <f>'[1]F-TRI-4'!N19</f>
        <v>0</v>
      </c>
      <c r="V21" s="74">
        <f t="shared" si="1"/>
        <v>0</v>
      </c>
      <c r="W21" s="80">
        <f t="shared" si="1"/>
        <v>0</v>
      </c>
      <c r="X21" s="47"/>
      <c r="Y21" s="71"/>
      <c r="Z21" s="72"/>
      <c r="AA21" s="81"/>
      <c r="AB21" s="82"/>
      <c r="AC21" s="82"/>
      <c r="AD21" s="82"/>
      <c r="AE21" s="83"/>
      <c r="AF21" s="50"/>
      <c r="AG21" s="51"/>
      <c r="AH21" s="51"/>
      <c r="AI21" s="51"/>
      <c r="AJ21" s="51"/>
      <c r="AK21" s="51"/>
      <c r="AL21" s="52"/>
    </row>
    <row r="22" spans="1:38" ht="68.25" customHeight="1">
      <c r="A22" s="70">
        <v>13</v>
      </c>
      <c r="B22" s="71"/>
      <c r="C22" s="71"/>
      <c r="D22" s="71"/>
      <c r="E22" s="72"/>
      <c r="F22" s="73" t="str">
        <f>'[1]Formulacion_POA '!F19</f>
        <v>Actualizar la herramienta de supervisión (Fábrica de Reportes) para la determinar las matrices de transición.</v>
      </c>
      <c r="G22" s="74" t="str">
        <f>'[1]Formulacion_POA '!G19</f>
        <v>Delegatura  la supervisión del ahorro y la forma asociativa 
Delegatura para la supervisión de la actividad financiera
Oficina Asesora de Planeación y Sistemas</v>
      </c>
      <c r="H22" s="74" t="str">
        <f>'[1]Formulacion_POA '!H19</f>
        <v xml:space="preserve">Herramienta actualizada en fábrica para la determinar las matrices de transición </v>
      </c>
      <c r="I22" s="88">
        <f>'[1]Formulacion_POA '!I19</f>
        <v>1</v>
      </c>
      <c r="J22" s="88">
        <f t="shared" si="0"/>
        <v>1</v>
      </c>
      <c r="K22" s="75">
        <f>'[1]Formulacion_POA '!J19</f>
        <v>0.15</v>
      </c>
      <c r="L22" s="76">
        <f>'[1]Formulacion_POA '!K19</f>
        <v>43252</v>
      </c>
      <c r="M22" s="77">
        <f>'[1]Formulacion_POA '!L19</f>
        <v>43464</v>
      </c>
      <c r="N22" s="78">
        <f>'[1]F-TRI-1'!M20</f>
        <v>0</v>
      </c>
      <c r="O22" s="75">
        <f>'[1]F-TRI-1'!N20</f>
        <v>0</v>
      </c>
      <c r="P22" s="79">
        <f>'[1]F-TRI-2'!M20</f>
        <v>0</v>
      </c>
      <c r="Q22" s="75">
        <f>'[1]F-TRI-2'!N20</f>
        <v>0</v>
      </c>
      <c r="R22" s="74">
        <f>'[1]F-TRI-3'!M20</f>
        <v>0</v>
      </c>
      <c r="S22" s="75">
        <f>'[1]F-TRI-3'!N20</f>
        <v>0</v>
      </c>
      <c r="T22" s="74">
        <f>'[1]F-TRI-4'!M20</f>
        <v>0</v>
      </c>
      <c r="U22" s="75">
        <f>'[1]F-TRI-4'!N20</f>
        <v>0</v>
      </c>
      <c r="V22" s="74">
        <f t="shared" si="1"/>
        <v>0</v>
      </c>
      <c r="W22" s="80">
        <f t="shared" si="1"/>
        <v>0</v>
      </c>
      <c r="X22" s="47"/>
      <c r="Y22" s="71"/>
      <c r="Z22" s="72"/>
      <c r="AA22" s="81"/>
      <c r="AB22" s="82"/>
      <c r="AC22" s="82"/>
      <c r="AD22" s="82"/>
      <c r="AE22" s="83"/>
      <c r="AF22" s="50"/>
      <c r="AG22" s="51"/>
      <c r="AH22" s="51"/>
      <c r="AI22" s="51"/>
      <c r="AJ22" s="51"/>
      <c r="AK22" s="51"/>
      <c r="AL22" s="52"/>
    </row>
    <row r="23" spans="1:38" ht="68.25" customHeight="1">
      <c r="A23" s="70">
        <v>14</v>
      </c>
      <c r="B23" s="71"/>
      <c r="C23" s="84"/>
      <c r="D23" s="84"/>
      <c r="E23" s="85"/>
      <c r="F23" s="73" t="str">
        <f>'[1]Formulacion_POA '!F20</f>
        <v>Proyectar la formulación de herramientas y metodología para el análisis de alertas tempranas  para evaluar la exposición al riesgo de entidades con actividad financiera.</v>
      </c>
      <c r="G23" s="74" t="str">
        <f>'[1]Formulacion_POA '!G20</f>
        <v>Delegatura para la supervisión de la actividad financiera
Oficina Asesora de Planeación y Sistemas</v>
      </c>
      <c r="H23" s="74" t="str">
        <f>'[1]Formulacion_POA '!H20</f>
        <v>Formulación de herramientas y metodología</v>
      </c>
      <c r="I23" s="88">
        <f>'[1]Formulacion_POA '!I20</f>
        <v>1</v>
      </c>
      <c r="J23" s="88">
        <f t="shared" si="0"/>
        <v>1</v>
      </c>
      <c r="K23" s="75">
        <f>'[1]Formulacion_POA '!J20</f>
        <v>0.1</v>
      </c>
      <c r="L23" s="76">
        <f>'[1]Formulacion_POA '!K20</f>
        <v>43221</v>
      </c>
      <c r="M23" s="77">
        <f>'[1]Formulacion_POA '!L20</f>
        <v>43464</v>
      </c>
      <c r="N23" s="78">
        <f>'[1]F-TRI-1'!M21</f>
        <v>0</v>
      </c>
      <c r="O23" s="75">
        <f>'[1]F-TRI-1'!N21</f>
        <v>0</v>
      </c>
      <c r="P23" s="89">
        <f>'[1]F-TRI-2'!M21</f>
        <v>0.1</v>
      </c>
      <c r="Q23" s="75">
        <f>'[1]F-TRI-2'!N21</f>
        <v>0.1</v>
      </c>
      <c r="R23" s="74">
        <f>'[1]F-TRI-3'!M21</f>
        <v>0</v>
      </c>
      <c r="S23" s="75">
        <f>'[1]F-TRI-3'!N21</f>
        <v>0</v>
      </c>
      <c r="T23" s="74">
        <f>'[1]F-TRI-4'!M21</f>
        <v>0</v>
      </c>
      <c r="U23" s="75">
        <f>'[1]F-TRI-4'!N21</f>
        <v>0</v>
      </c>
      <c r="V23" s="90">
        <f t="shared" si="1"/>
        <v>0.1</v>
      </c>
      <c r="W23" s="80">
        <f t="shared" si="1"/>
        <v>0.1</v>
      </c>
      <c r="X23" s="93"/>
      <c r="Y23" s="84"/>
      <c r="Z23" s="85"/>
      <c r="AA23" s="81"/>
      <c r="AB23" s="82"/>
      <c r="AC23" s="82"/>
      <c r="AD23" s="82"/>
      <c r="AE23" s="83"/>
      <c r="AF23" s="50"/>
      <c r="AG23" s="51"/>
      <c r="AH23" s="51"/>
      <c r="AI23" s="51"/>
      <c r="AJ23" s="51"/>
      <c r="AK23" s="51"/>
      <c r="AL23" s="52"/>
    </row>
    <row r="24" spans="1:38" ht="68.25" customHeight="1">
      <c r="A24" s="70">
        <v>15</v>
      </c>
      <c r="B24" s="71"/>
      <c r="C24" s="94" t="s">
        <v>42</v>
      </c>
      <c r="D24" s="94" t="s">
        <v>43</v>
      </c>
      <c r="E24" s="87">
        <v>0.6</v>
      </c>
      <c r="F24" s="73" t="str">
        <f>'[1]Formulacion_POA '!F21</f>
        <v xml:space="preserve">Adelantar las medidas de toma de posesión y/o de adopción de institutos de salvamento </v>
      </c>
      <c r="G24" s="74" t="str">
        <f>'[1]Formulacion_POA '!G21</f>
        <v>Delegatura para la supervisión de la actividad financiera</v>
      </c>
      <c r="H24" s="74" t="str">
        <f>'[1]Formulacion_POA '!H21</f>
        <v xml:space="preserve">Medidas Ejecutadas / Medidas adoptadas </v>
      </c>
      <c r="I24" s="75">
        <f>'[1]Formulacion_POA '!I21</f>
        <v>1</v>
      </c>
      <c r="J24" s="75">
        <f t="shared" si="0"/>
        <v>1</v>
      </c>
      <c r="K24" s="75">
        <f>'[1]Formulacion_POA '!J21</f>
        <v>0.03</v>
      </c>
      <c r="L24" s="76">
        <f>'[1]Formulacion_POA '!K21</f>
        <v>43132</v>
      </c>
      <c r="M24" s="77">
        <f>'[1]Formulacion_POA '!L21</f>
        <v>43464</v>
      </c>
      <c r="N24" s="78">
        <f>'[1]F-TRI-1'!M22</f>
        <v>0</v>
      </c>
      <c r="O24" s="75">
        <f>'[1]F-TRI-1'!N22</f>
        <v>0</v>
      </c>
      <c r="P24" s="79">
        <f>'[1]F-TRI-2'!M22</f>
        <v>1</v>
      </c>
      <c r="Q24" s="75">
        <f>'[1]F-TRI-2'!N22</f>
        <v>0.25</v>
      </c>
      <c r="R24" s="74">
        <f>'[1]F-TRI-3'!M22</f>
        <v>0</v>
      </c>
      <c r="S24" s="75">
        <f>'[1]F-TRI-3'!N22</f>
        <v>0</v>
      </c>
      <c r="T24" s="74">
        <f>'[1]F-TRI-4'!M22</f>
        <v>0</v>
      </c>
      <c r="U24" s="75">
        <f>'[1]F-TRI-4'!N22</f>
        <v>0</v>
      </c>
      <c r="V24" s="74">
        <f t="shared" si="1"/>
        <v>1</v>
      </c>
      <c r="W24" s="80">
        <f t="shared" si="1"/>
        <v>0.25</v>
      </c>
      <c r="X24" s="95">
        <v>1016461810</v>
      </c>
      <c r="Y24" s="96">
        <f>SUM('[1]F-TRI-1'!Q22+'[1]F-TRI-2'!Q22+'[1]F-TRI-3'!Q22+'[1]F-TRI-4'!Q22)</f>
        <v>413022000</v>
      </c>
      <c r="Z24" s="87">
        <f>IFERROR(Y24/X24,0)</f>
        <v>0.40633302297899415</v>
      </c>
      <c r="AA24" s="81"/>
      <c r="AB24" s="82"/>
      <c r="AC24" s="82"/>
      <c r="AD24" s="82"/>
      <c r="AE24" s="83"/>
      <c r="AF24" s="50"/>
      <c r="AG24" s="51"/>
      <c r="AH24" s="51"/>
      <c r="AI24" s="51"/>
      <c r="AJ24" s="51"/>
      <c r="AK24" s="51"/>
      <c r="AL24" s="52"/>
    </row>
    <row r="25" spans="1:38" ht="68.25" customHeight="1">
      <c r="A25" s="70">
        <v>16</v>
      </c>
      <c r="B25" s="71"/>
      <c r="C25" s="71"/>
      <c r="D25" s="71"/>
      <c r="E25" s="72"/>
      <c r="F25" s="73" t="str">
        <f>'[1]Formulacion_POA '!F22</f>
        <v>Adelantar los tramites de autorización previa (Fusión, incorporación, transformación o escisión) de las organizaciones vigiladas</v>
      </c>
      <c r="G25" s="74" t="str">
        <f>'[1]Formulacion_POA '!G22</f>
        <v>Delegatura para la supervisión de la actividad financiera</v>
      </c>
      <c r="H25" s="74" t="str">
        <f>'[1]Formulacion_POA '!H22</f>
        <v>Solicitudes atendidas dentro de los términos/Solicitudes presentadas</v>
      </c>
      <c r="I25" s="75">
        <f>'[1]Formulacion_POA '!I22</f>
        <v>1</v>
      </c>
      <c r="J25" s="75">
        <f t="shared" si="0"/>
        <v>1</v>
      </c>
      <c r="K25" s="75">
        <f>'[1]Formulacion_POA '!J22</f>
        <v>0.03</v>
      </c>
      <c r="L25" s="76">
        <f>'[1]Formulacion_POA '!K22</f>
        <v>43132</v>
      </c>
      <c r="M25" s="77">
        <f>'[1]Formulacion_POA '!L22</f>
        <v>43464</v>
      </c>
      <c r="N25" s="91">
        <f>'[1]F-TRI-1'!M23/4</f>
        <v>0.25</v>
      </c>
      <c r="O25" s="75">
        <f>'[1]F-TRI-1'!N23</f>
        <v>0.25</v>
      </c>
      <c r="P25" s="97">
        <f>'[1]F-TRI-2'!M23/4</f>
        <v>0.25</v>
      </c>
      <c r="Q25" s="75">
        <f>'[1]F-TRI-2'!N23</f>
        <v>0.25</v>
      </c>
      <c r="R25" s="74">
        <f>'[1]F-TRI-3'!M23</f>
        <v>0</v>
      </c>
      <c r="S25" s="75">
        <f>'[1]F-TRI-3'!N23</f>
        <v>0</v>
      </c>
      <c r="T25" s="74">
        <f>'[1]F-TRI-4'!M23</f>
        <v>0</v>
      </c>
      <c r="U25" s="75">
        <f>'[1]F-TRI-4'!N23</f>
        <v>0</v>
      </c>
      <c r="V25" s="75">
        <v>0.5</v>
      </c>
      <c r="W25" s="80">
        <f>O25+Q25+S25+U25</f>
        <v>0.5</v>
      </c>
      <c r="X25" s="47"/>
      <c r="Y25" s="71"/>
      <c r="Z25" s="72"/>
      <c r="AA25" s="81"/>
      <c r="AB25" s="82"/>
      <c r="AC25" s="82"/>
      <c r="AD25" s="82"/>
      <c r="AE25" s="83"/>
      <c r="AF25" s="50"/>
      <c r="AG25" s="51"/>
      <c r="AH25" s="51"/>
      <c r="AI25" s="51"/>
      <c r="AJ25" s="51"/>
      <c r="AK25" s="51"/>
      <c r="AL25" s="52"/>
    </row>
    <row r="26" spans="1:38" ht="68.25" customHeight="1">
      <c r="A26" s="70">
        <v>17</v>
      </c>
      <c r="B26" s="71"/>
      <c r="C26" s="71"/>
      <c r="D26" s="71"/>
      <c r="E26" s="72"/>
      <c r="F26" s="73" t="str">
        <f>'[1]Formulacion_POA '!F23</f>
        <v xml:space="preserve">Hacer seguimiento a los procesos de intervención forzosa administrativa e institutos de salvamento, de las cooperativas de ahorro y crédito que se encuentren bajo estas medidas, a través de visitas de inspección o evaluaciones extra situ o de informes de gestión </v>
      </c>
      <c r="G26" s="74" t="str">
        <f>'[1]Formulacion_POA '!G23</f>
        <v>Delegatura para la supervisión de la actividad financiera</v>
      </c>
      <c r="H26" s="74" t="str">
        <f>'[1]Formulacion_POA '!H23</f>
        <v>Informes evaluados / Informes presentados</v>
      </c>
      <c r="I26" s="75">
        <f>'[1]Formulacion_POA '!I23</f>
        <v>1</v>
      </c>
      <c r="J26" s="75">
        <f t="shared" si="0"/>
        <v>1</v>
      </c>
      <c r="K26" s="75">
        <f>'[1]Formulacion_POA '!J23</f>
        <v>0.02</v>
      </c>
      <c r="L26" s="76">
        <f>'[1]Formulacion_POA '!K23</f>
        <v>43132</v>
      </c>
      <c r="M26" s="77">
        <f>'[1]Formulacion_POA '!L23</f>
        <v>43464</v>
      </c>
      <c r="N26" s="91">
        <f>'[1]F-TRI-1'!M24/4</f>
        <v>0</v>
      </c>
      <c r="O26" s="75">
        <f>'[1]F-TRI-1'!N24</f>
        <v>0</v>
      </c>
      <c r="P26" s="97">
        <f>'[1]F-TRI-2'!M24/4</f>
        <v>0.25</v>
      </c>
      <c r="Q26" s="75">
        <f>'[1]F-TRI-2'!N24</f>
        <v>0.25</v>
      </c>
      <c r="R26" s="74">
        <f>'[1]F-TRI-3'!M24</f>
        <v>0</v>
      </c>
      <c r="S26" s="75">
        <f>'[1]F-TRI-3'!N24</f>
        <v>0</v>
      </c>
      <c r="T26" s="74">
        <f>'[1]F-TRI-4'!M24</f>
        <v>0</v>
      </c>
      <c r="U26" s="75">
        <f>'[1]F-TRI-4'!N24</f>
        <v>0</v>
      </c>
      <c r="V26" s="75">
        <f t="shared" ref="V26:W41" si="2">N26+P26+R26+T26</f>
        <v>0.25</v>
      </c>
      <c r="W26" s="80">
        <f t="shared" si="2"/>
        <v>0.25</v>
      </c>
      <c r="X26" s="47"/>
      <c r="Y26" s="71"/>
      <c r="Z26" s="72"/>
      <c r="AA26" s="81"/>
      <c r="AB26" s="82"/>
      <c r="AC26" s="82"/>
      <c r="AD26" s="82"/>
      <c r="AE26" s="83"/>
      <c r="AF26" s="50"/>
      <c r="AG26" s="51"/>
      <c r="AH26" s="51"/>
      <c r="AI26" s="51"/>
      <c r="AJ26" s="51"/>
      <c r="AK26" s="51"/>
      <c r="AL26" s="52"/>
    </row>
    <row r="27" spans="1:38" ht="68.25" customHeight="1">
      <c r="A27" s="70">
        <v>18</v>
      </c>
      <c r="B27" s="71"/>
      <c r="C27" s="71"/>
      <c r="D27" s="71"/>
      <c r="E27" s="72"/>
      <c r="F27" s="73" t="str">
        <f>'[1]Formulacion_POA '!F24</f>
        <v>Hacer seguimiento a cooperativas de ahorro y crédito mediante visitas de inspección in situ o reuniones con directivos de la entidad.</v>
      </c>
      <c r="G27" s="74" t="str">
        <f>'[1]Formulacion_POA '!G24</f>
        <v>Delegatura para la supervisión de la actividad financiera</v>
      </c>
      <c r="H27" s="74" t="str">
        <f>'[1]Formulacion_POA '!H24</f>
        <v>(No. informes o No. actas realizados / N° de visitas o reuniones programadas)</v>
      </c>
      <c r="I27" s="98">
        <f>'[1]Formulacion_POA '!I24</f>
        <v>90</v>
      </c>
      <c r="J27" s="98">
        <f t="shared" si="0"/>
        <v>90</v>
      </c>
      <c r="K27" s="75">
        <f>'[1]Formulacion_POA '!J24</f>
        <v>0.08</v>
      </c>
      <c r="L27" s="76">
        <f>'[1]Formulacion_POA '!K24</f>
        <v>43132</v>
      </c>
      <c r="M27" s="77">
        <f>'[1]Formulacion_POA '!L24</f>
        <v>43464</v>
      </c>
      <c r="N27" s="99">
        <f>'[1]F-TRI-1'!M25</f>
        <v>1</v>
      </c>
      <c r="O27" s="75">
        <f>'[1]F-TRI-1'!N25</f>
        <v>1.1111111111111112E-2</v>
      </c>
      <c r="P27" s="79">
        <f>'[1]F-TRI-2'!M25</f>
        <v>7</v>
      </c>
      <c r="Q27" s="75">
        <f>'[1]F-TRI-2'!N25</f>
        <v>7.7777777777777779E-2</v>
      </c>
      <c r="R27" s="74">
        <f>'[1]F-TRI-3'!M25</f>
        <v>0</v>
      </c>
      <c r="S27" s="75">
        <f>'[1]F-TRI-3'!N25</f>
        <v>0</v>
      </c>
      <c r="T27" s="74">
        <f>'[1]F-TRI-4'!M25</f>
        <v>0</v>
      </c>
      <c r="U27" s="75">
        <f>'[1]F-TRI-4'!N25</f>
        <v>0</v>
      </c>
      <c r="V27" s="98">
        <f t="shared" si="2"/>
        <v>8</v>
      </c>
      <c r="W27" s="80">
        <f t="shared" si="2"/>
        <v>8.8888888888888892E-2</v>
      </c>
      <c r="X27" s="47"/>
      <c r="Y27" s="71"/>
      <c r="Z27" s="72"/>
      <c r="AA27" s="81"/>
      <c r="AB27" s="82"/>
      <c r="AC27" s="82"/>
      <c r="AD27" s="82"/>
      <c r="AE27" s="83"/>
      <c r="AF27" s="50"/>
      <c r="AG27" s="51"/>
      <c r="AH27" s="51"/>
      <c r="AI27" s="51"/>
      <c r="AJ27" s="51"/>
      <c r="AK27" s="51"/>
      <c r="AL27" s="52"/>
    </row>
    <row r="28" spans="1:38" ht="68.25" customHeight="1">
      <c r="A28" s="70">
        <v>19</v>
      </c>
      <c r="B28" s="71"/>
      <c r="C28" s="71"/>
      <c r="D28" s="71"/>
      <c r="E28" s="72"/>
      <c r="F28" s="73" t="str">
        <f>'[1]Formulacion_POA '!F25</f>
        <v>Realizar los controles de legalidad de las reformas estatutarias adelantadas por las cooperativas de ahorro y crédito y multiactivas con sección de ahorro y crédito de acuerdo a los tiempos establecidos en CBJ</v>
      </c>
      <c r="G28" s="74" t="str">
        <f>'[1]Formulacion_POA '!G25</f>
        <v>Delegatura para la supervisión de la actividad financiera</v>
      </c>
      <c r="H28" s="74" t="str">
        <f>'[1]Formulacion_POA '!H25</f>
        <v xml:space="preserve">Número de controles realizados//No. de controles de legalidad solicitados  </v>
      </c>
      <c r="I28" s="75">
        <f>'[1]Formulacion_POA '!I25</f>
        <v>1</v>
      </c>
      <c r="J28" s="75">
        <f t="shared" si="0"/>
        <v>1</v>
      </c>
      <c r="K28" s="75">
        <f>'[1]Formulacion_POA '!J25</f>
        <v>0.08</v>
      </c>
      <c r="L28" s="76">
        <f>'[1]Formulacion_POA '!K25</f>
        <v>43132</v>
      </c>
      <c r="M28" s="77">
        <f>'[1]Formulacion_POA '!L25</f>
        <v>43464</v>
      </c>
      <c r="N28" s="91">
        <f>'[1]F-TRI-1'!M26/4</f>
        <v>0.25</v>
      </c>
      <c r="O28" s="75">
        <f>'[1]F-TRI-1'!N26</f>
        <v>0.25</v>
      </c>
      <c r="P28" s="97">
        <f>'[1]F-TRI-2'!M26/4</f>
        <v>0.25</v>
      </c>
      <c r="Q28" s="75">
        <f>'[1]F-TRI-2'!N26</f>
        <v>0.25</v>
      </c>
      <c r="R28" s="74">
        <f>'[1]F-TRI-3'!M26</f>
        <v>0</v>
      </c>
      <c r="S28" s="75">
        <f>'[1]F-TRI-3'!N26</f>
        <v>0</v>
      </c>
      <c r="T28" s="74">
        <f>'[1]F-TRI-4'!M26</f>
        <v>0</v>
      </c>
      <c r="U28" s="75">
        <f>'[1]F-TRI-4'!N26</f>
        <v>0</v>
      </c>
      <c r="V28" s="75">
        <f t="shared" si="2"/>
        <v>0.5</v>
      </c>
      <c r="W28" s="80">
        <f t="shared" si="2"/>
        <v>0.5</v>
      </c>
      <c r="X28" s="47"/>
      <c r="Y28" s="71"/>
      <c r="Z28" s="72"/>
      <c r="AA28" s="81"/>
      <c r="AB28" s="82"/>
      <c r="AC28" s="82"/>
      <c r="AD28" s="82"/>
      <c r="AE28" s="83"/>
      <c r="AF28" s="50"/>
      <c r="AG28" s="51"/>
      <c r="AH28" s="51"/>
      <c r="AI28" s="51"/>
      <c r="AJ28" s="51"/>
      <c r="AK28" s="51"/>
      <c r="AL28" s="52"/>
    </row>
    <row r="29" spans="1:38" ht="68.25" customHeight="1">
      <c r="A29" s="70">
        <v>20</v>
      </c>
      <c r="B29" s="71"/>
      <c r="C29" s="71"/>
      <c r="D29" s="71"/>
      <c r="E29" s="72"/>
      <c r="F29" s="73" t="str">
        <f>'[1]Formulacion_POA '!F26</f>
        <v>Realizar el trámite de posesión de los directivos de las cooperativas de ahorro y crédito y multiactivas con sección de ahorro y crédito de acuerdo a los tiempos establecidos en CBJ</v>
      </c>
      <c r="G29" s="74" t="str">
        <f>'[1]Formulacion_POA '!G26</f>
        <v>Delegatura para la supervisión de la actividad financiera</v>
      </c>
      <c r="H29" s="74" t="str">
        <f>'[1]Formulacion_POA '!H26</f>
        <v xml:space="preserve"> Número de posesiones tramitadas//No de solicitudes de posesiones recibidas </v>
      </c>
      <c r="I29" s="75">
        <f>'[1]Formulacion_POA '!I26</f>
        <v>1</v>
      </c>
      <c r="J29" s="75">
        <f t="shared" si="0"/>
        <v>1</v>
      </c>
      <c r="K29" s="75">
        <f>'[1]Formulacion_POA '!J26</f>
        <v>0.08</v>
      </c>
      <c r="L29" s="76">
        <f>'[1]Formulacion_POA '!K26</f>
        <v>43132</v>
      </c>
      <c r="M29" s="77">
        <f>'[1]Formulacion_POA '!L26</f>
        <v>43464</v>
      </c>
      <c r="N29" s="91">
        <f>'[1]F-TRI-1'!M27/4</f>
        <v>0.25</v>
      </c>
      <c r="O29" s="75">
        <f>'[1]F-TRI-1'!N27</f>
        <v>0.25</v>
      </c>
      <c r="P29" s="97">
        <f>'[1]F-TRI-2'!M27/4</f>
        <v>0.25</v>
      </c>
      <c r="Q29" s="75">
        <f>'[1]F-TRI-2'!N27</f>
        <v>0.25</v>
      </c>
      <c r="R29" s="74">
        <f>'[1]F-TRI-3'!M27</f>
        <v>0</v>
      </c>
      <c r="S29" s="75">
        <f>'[1]F-TRI-3'!N27</f>
        <v>0</v>
      </c>
      <c r="T29" s="74">
        <f>'[1]F-TRI-4'!M27</f>
        <v>0</v>
      </c>
      <c r="U29" s="75">
        <f>'[1]F-TRI-4'!N27</f>
        <v>0</v>
      </c>
      <c r="V29" s="75">
        <f t="shared" si="2"/>
        <v>0.5</v>
      </c>
      <c r="W29" s="80">
        <f t="shared" si="2"/>
        <v>0.5</v>
      </c>
      <c r="X29" s="47"/>
      <c r="Y29" s="71"/>
      <c r="Z29" s="72"/>
      <c r="AA29" s="81"/>
      <c r="AB29" s="82"/>
      <c r="AC29" s="82"/>
      <c r="AD29" s="82"/>
      <c r="AE29" s="83"/>
      <c r="AF29" s="50"/>
      <c r="AG29" s="51"/>
      <c r="AH29" s="51"/>
      <c r="AI29" s="51"/>
      <c r="AJ29" s="51"/>
      <c r="AK29" s="51"/>
      <c r="AL29" s="52"/>
    </row>
    <row r="30" spans="1:38" ht="68.25" customHeight="1">
      <c r="A30" s="70">
        <v>21</v>
      </c>
      <c r="B30" s="71"/>
      <c r="C30" s="71"/>
      <c r="D30" s="71"/>
      <c r="E30" s="72"/>
      <c r="F30" s="73" t="str">
        <f>'[1]Formulacion_POA '!F27</f>
        <v xml:space="preserve">Realizar los traslados y acuses de recibo respecto de los requerimientos y solicitudes que se presenten a la Delegatura Financiera de acuerdo a los tiempos establecidos en CBJ. </v>
      </c>
      <c r="G30" s="74" t="str">
        <f>'[1]Formulacion_POA '!G27</f>
        <v>Delegatura para la supervisión de la actividad financiera</v>
      </c>
      <c r="H30" s="74" t="str">
        <f>'[1]Formulacion_POA '!H27</f>
        <v>Número de traslados y acuses de recibo respecto de las peticiones, quejas, reclamos y solicitudes realizadas / No. de traslados y acuses de recibo respecto de las peticiones, quejas, reclamos y solicitudes recibidos.</v>
      </c>
      <c r="I30" s="75">
        <f>'[1]Formulacion_POA '!I27</f>
        <v>1</v>
      </c>
      <c r="J30" s="75">
        <f t="shared" si="0"/>
        <v>1</v>
      </c>
      <c r="K30" s="75">
        <f>'[1]Formulacion_POA '!J27</f>
        <v>0.03</v>
      </c>
      <c r="L30" s="76">
        <f>'[1]Formulacion_POA '!K27</f>
        <v>43132</v>
      </c>
      <c r="M30" s="77">
        <f>'[1]Formulacion_POA '!L27</f>
        <v>43464</v>
      </c>
      <c r="N30" s="91">
        <f>'[1]F-TRI-1'!M28/4</f>
        <v>0.25</v>
      </c>
      <c r="O30" s="75">
        <f>'[1]F-TRI-1'!N28</f>
        <v>0.25</v>
      </c>
      <c r="P30" s="97">
        <f>'[1]F-TRI-2'!M28/4</f>
        <v>0.25</v>
      </c>
      <c r="Q30" s="75">
        <f>'[1]F-TRI-2'!N28</f>
        <v>0.25</v>
      </c>
      <c r="R30" s="74">
        <f>'[1]F-TRI-3'!M28</f>
        <v>0</v>
      </c>
      <c r="S30" s="75">
        <f>'[1]F-TRI-3'!N28</f>
        <v>0</v>
      </c>
      <c r="T30" s="74">
        <f>'[1]F-TRI-4'!M28</f>
        <v>0</v>
      </c>
      <c r="U30" s="75">
        <f>'[1]F-TRI-4'!N28</f>
        <v>0</v>
      </c>
      <c r="V30" s="75">
        <f t="shared" si="2"/>
        <v>0.5</v>
      </c>
      <c r="W30" s="80">
        <f t="shared" si="2"/>
        <v>0.5</v>
      </c>
      <c r="X30" s="47"/>
      <c r="Y30" s="71"/>
      <c r="Z30" s="72"/>
      <c r="AA30" s="81"/>
      <c r="AB30" s="82"/>
      <c r="AC30" s="82"/>
      <c r="AD30" s="82"/>
      <c r="AE30" s="83"/>
      <c r="AF30" s="50"/>
      <c r="AG30" s="51"/>
      <c r="AH30" s="51"/>
      <c r="AI30" s="51"/>
      <c r="AJ30" s="51"/>
      <c r="AK30" s="51"/>
      <c r="AL30" s="52"/>
    </row>
    <row r="31" spans="1:38" ht="68.25" customHeight="1">
      <c r="A31" s="70">
        <v>22</v>
      </c>
      <c r="B31" s="71"/>
      <c r="C31" s="71"/>
      <c r="D31" s="71"/>
      <c r="E31" s="72"/>
      <c r="F31" s="73" t="str">
        <f>'[1]Formulacion_POA '!F28</f>
        <v>Disponer  estadísticas actualizadas respecto de la gestión que se realiza en la  delegatura financiera.</v>
      </c>
      <c r="G31" s="74" t="str">
        <f>'[1]Formulacion_POA '!G28</f>
        <v>Delegatura para la supervisión de la actividad financiera</v>
      </c>
      <c r="H31" s="74" t="str">
        <f>'[1]Formulacion_POA '!H28</f>
        <v xml:space="preserve">N° publicaciones realizadas/ No. de publicaciones programas </v>
      </c>
      <c r="I31" s="74">
        <f>'[1]Formulacion_POA '!I28</f>
        <v>3</v>
      </c>
      <c r="J31" s="74">
        <f t="shared" si="0"/>
        <v>3</v>
      </c>
      <c r="K31" s="75">
        <f>'[1]Formulacion_POA '!J28</f>
        <v>0.02</v>
      </c>
      <c r="L31" s="76">
        <f>'[1]Formulacion_POA '!K28</f>
        <v>43191</v>
      </c>
      <c r="M31" s="77">
        <f>'[1]Formulacion_POA '!L28</f>
        <v>43464</v>
      </c>
      <c r="N31" s="78">
        <f>'[1]F-TRI-1'!M29</f>
        <v>0</v>
      </c>
      <c r="O31" s="75">
        <f>'[1]F-TRI-1'!N29</f>
        <v>0</v>
      </c>
      <c r="P31" s="63">
        <f>'[1]F-TRI-2'!M29</f>
        <v>0</v>
      </c>
      <c r="Q31" s="75">
        <f>'[1]F-TRI-2'!N29</f>
        <v>0</v>
      </c>
      <c r="R31" s="74">
        <f>'[1]F-TRI-3'!M29</f>
        <v>0</v>
      </c>
      <c r="S31" s="75">
        <f>'[1]F-TRI-3'!N29</f>
        <v>0</v>
      </c>
      <c r="T31" s="74">
        <f>'[1]F-TRI-4'!M29</f>
        <v>0</v>
      </c>
      <c r="U31" s="75">
        <f>'[1]F-TRI-4'!N29</f>
        <v>0</v>
      </c>
      <c r="V31" s="88">
        <f t="shared" si="2"/>
        <v>0</v>
      </c>
      <c r="W31" s="80">
        <f t="shared" si="2"/>
        <v>0</v>
      </c>
      <c r="X31" s="93"/>
      <c r="Y31" s="84"/>
      <c r="Z31" s="85"/>
      <c r="AA31" s="81"/>
      <c r="AB31" s="82"/>
      <c r="AC31" s="82"/>
      <c r="AD31" s="82"/>
      <c r="AE31" s="83"/>
      <c r="AF31" s="50"/>
      <c r="AG31" s="51"/>
      <c r="AH31" s="51"/>
      <c r="AI31" s="51"/>
      <c r="AJ31" s="51"/>
      <c r="AK31" s="51"/>
      <c r="AL31" s="52"/>
    </row>
    <row r="32" spans="1:38" ht="68.25" customHeight="1">
      <c r="A32" s="70">
        <v>23</v>
      </c>
      <c r="B32" s="71"/>
      <c r="C32" s="71"/>
      <c r="D32" s="71"/>
      <c r="E32" s="72"/>
      <c r="F32" s="73" t="str">
        <f>'[1]Formulacion_POA '!F29</f>
        <v>Hacer seguimiento a los procesos de intervención forzosa administrativa e institutos de salvamento, de las organizaciones de los niveles 1,2 y 3 que se encuentren bajo estas medidas, a través de visitas de inspección o evaluaciones extra situ o de informes de gestión</v>
      </c>
      <c r="G32" s="74" t="str">
        <f>'[1]Formulacion_POA '!G29</f>
        <v xml:space="preserve">Delegatura para la supervisión del ahorro y la forma asociativa 
Asuntos Especiales </v>
      </c>
      <c r="H32" s="74" t="str">
        <f>'[1]Formulacion_POA '!H29</f>
        <v>No. De seguimientos realizados / No. De seguimientos programados</v>
      </c>
      <c r="I32" s="88">
        <f>'[1]Formulacion_POA '!I29</f>
        <v>100</v>
      </c>
      <c r="J32" s="88">
        <f t="shared" si="0"/>
        <v>100</v>
      </c>
      <c r="K32" s="75">
        <f>'[1]Formulacion_POA '!J29</f>
        <v>0.02</v>
      </c>
      <c r="L32" s="76">
        <f>'[1]Formulacion_POA '!K29</f>
        <v>43132</v>
      </c>
      <c r="M32" s="77">
        <f>'[1]Formulacion_POA '!L29</f>
        <v>43465</v>
      </c>
      <c r="N32" s="100">
        <f>'[1]F-TRI-1'!M30</f>
        <v>12</v>
      </c>
      <c r="O32" s="75">
        <f>'[1]F-TRI-1'!N30</f>
        <v>0.12</v>
      </c>
      <c r="P32" s="92">
        <f>'[1]F-TRI-2'!M30</f>
        <v>58</v>
      </c>
      <c r="Q32" s="75">
        <f>'[1]F-TRI-2'!N30</f>
        <v>0.57999999999999996</v>
      </c>
      <c r="R32" s="74">
        <f>'[1]F-TRI-3'!M30</f>
        <v>0</v>
      </c>
      <c r="S32" s="75">
        <f>'[1]F-TRI-3'!N30</f>
        <v>0</v>
      </c>
      <c r="T32" s="74">
        <f>'[1]F-TRI-4'!M30</f>
        <v>0</v>
      </c>
      <c r="U32" s="75">
        <f>'[1]F-TRI-4'!N30</f>
        <v>0</v>
      </c>
      <c r="V32" s="88">
        <f t="shared" si="2"/>
        <v>70</v>
      </c>
      <c r="W32" s="80">
        <f t="shared" si="2"/>
        <v>0.7</v>
      </c>
      <c r="X32" s="95">
        <v>287775857</v>
      </c>
      <c r="Y32" s="96">
        <f>SUM('[1]F-TRI-1'!Q30+'[1]F-TRI-2'!Q30+'[1]F-TRI-3'!Q30+'[1]F-TRI-4'!Q30)</f>
        <v>20011000</v>
      </c>
      <c r="Z32" s="87">
        <f>IFERROR(Y32/X32,0)</f>
        <v>6.953675756058994E-2</v>
      </c>
      <c r="AA32" s="81"/>
      <c r="AB32" s="82"/>
      <c r="AC32" s="82"/>
      <c r="AD32" s="82"/>
      <c r="AE32" s="83"/>
      <c r="AF32" s="50"/>
      <c r="AG32" s="51"/>
      <c r="AH32" s="51"/>
      <c r="AI32" s="51"/>
      <c r="AJ32" s="51"/>
      <c r="AK32" s="51"/>
      <c r="AL32" s="52"/>
    </row>
    <row r="33" spans="1:38" ht="68.25" customHeight="1">
      <c r="A33" s="70">
        <v>24</v>
      </c>
      <c r="B33" s="71"/>
      <c r="C33" s="71"/>
      <c r="D33" s="71"/>
      <c r="E33" s="72"/>
      <c r="F33" s="73" t="str">
        <f>'[1]Formulacion_POA '!F30</f>
        <v xml:space="preserve">Adelantar las medidas de toma de posesión y/o de adopción de institutos de salvamento </v>
      </c>
      <c r="G33" s="74" t="str">
        <f>'[1]Formulacion_POA '!G30</f>
        <v>Delegatura para la supervisión de la actividad Asociativa (Grupo de Asuntos Especiales )</v>
      </c>
      <c r="H33" s="74" t="str">
        <f>'[1]Formulacion_POA '!H30</f>
        <v>Medidas ejecutadas /Medidas  adoptadas</v>
      </c>
      <c r="I33" s="75">
        <f>'[1]Formulacion_POA '!I30</f>
        <v>1</v>
      </c>
      <c r="J33" s="75">
        <f t="shared" si="0"/>
        <v>1</v>
      </c>
      <c r="K33" s="75">
        <f>'[1]Formulacion_POA '!J30</f>
        <v>0.03</v>
      </c>
      <c r="L33" s="76">
        <f>'[1]Formulacion_POA '!K30</f>
        <v>43132</v>
      </c>
      <c r="M33" s="77">
        <f>'[1]Formulacion_POA '!L30</f>
        <v>43465</v>
      </c>
      <c r="N33" s="91">
        <f>'[1]F-TRI-1'!M31/4</f>
        <v>0.25</v>
      </c>
      <c r="O33" s="75">
        <f>'[1]F-TRI-1'!N31</f>
        <v>0.25</v>
      </c>
      <c r="P33" s="97">
        <f>'[1]F-TRI-2'!M31/4</f>
        <v>0.25</v>
      </c>
      <c r="Q33" s="75">
        <f>'[1]F-TRI-2'!N31</f>
        <v>0.25</v>
      </c>
      <c r="R33" s="74">
        <f>'[1]F-TRI-3'!M31</f>
        <v>0</v>
      </c>
      <c r="S33" s="75">
        <f>'[1]F-TRI-3'!N31</f>
        <v>0</v>
      </c>
      <c r="T33" s="74">
        <f>'[1]F-TRI-4'!M31</f>
        <v>0</v>
      </c>
      <c r="U33" s="75">
        <f>'[1]F-TRI-4'!N31</f>
        <v>0</v>
      </c>
      <c r="V33" s="75">
        <f t="shared" si="2"/>
        <v>0.5</v>
      </c>
      <c r="W33" s="80">
        <f t="shared" si="2"/>
        <v>0.5</v>
      </c>
      <c r="X33" s="47"/>
      <c r="Y33" s="71"/>
      <c r="Z33" s="72"/>
      <c r="AA33" s="81"/>
      <c r="AB33" s="82"/>
      <c r="AC33" s="82"/>
      <c r="AD33" s="82"/>
      <c r="AE33" s="83"/>
      <c r="AF33" s="50"/>
      <c r="AG33" s="51"/>
      <c r="AH33" s="51"/>
      <c r="AI33" s="51"/>
      <c r="AJ33" s="51"/>
      <c r="AK33" s="51"/>
      <c r="AL33" s="52"/>
    </row>
    <row r="34" spans="1:38" ht="68.25" customHeight="1">
      <c r="A34" s="70">
        <v>25</v>
      </c>
      <c r="B34" s="71"/>
      <c r="C34" s="71"/>
      <c r="D34" s="71"/>
      <c r="E34" s="72"/>
      <c r="F34" s="73" t="str">
        <f>'[1]Formulacion_POA '!F31</f>
        <v>Adelantar los tramites de autorización previa (Fusión, incorporación, transformación o escisión) de las organizaciones vigiladas</v>
      </c>
      <c r="G34" s="74" t="str">
        <f>'[1]Formulacion_POA '!G31</f>
        <v>Delegatura para la supervisión de la actividad Asociativa (Grupo de Asuntos Especiales )</v>
      </c>
      <c r="H34" s="74" t="str">
        <f>'[1]Formulacion_POA '!H31</f>
        <v>Solicitudes atendidas dentro de los términos/Solicitudes presentadas</v>
      </c>
      <c r="I34" s="75">
        <f>'[1]Formulacion_POA '!I31</f>
        <v>1</v>
      </c>
      <c r="J34" s="75">
        <f t="shared" si="0"/>
        <v>1</v>
      </c>
      <c r="K34" s="75">
        <f>'[1]Formulacion_POA '!J31</f>
        <v>0.02</v>
      </c>
      <c r="L34" s="76">
        <f>'[1]Formulacion_POA '!K31</f>
        <v>43132</v>
      </c>
      <c r="M34" s="77">
        <f>'[1]Formulacion_POA '!L31</f>
        <v>43465</v>
      </c>
      <c r="N34" s="91">
        <f>'[1]F-TRI-1'!M32/4</f>
        <v>0.25</v>
      </c>
      <c r="O34" s="75">
        <f>'[1]F-TRI-1'!N32</f>
        <v>0.25</v>
      </c>
      <c r="P34" s="97">
        <f>'[1]F-TRI-2'!M32/4</f>
        <v>0.25</v>
      </c>
      <c r="Q34" s="75">
        <f>'[1]F-TRI-2'!N32</f>
        <v>0.25</v>
      </c>
      <c r="R34" s="74">
        <f>'[1]F-TRI-3'!M32</f>
        <v>0</v>
      </c>
      <c r="S34" s="75">
        <f>'[1]F-TRI-3'!N32</f>
        <v>0</v>
      </c>
      <c r="T34" s="74">
        <f>'[1]F-TRI-4'!M32</f>
        <v>0</v>
      </c>
      <c r="U34" s="75">
        <f>'[1]F-TRI-4'!N32</f>
        <v>0</v>
      </c>
      <c r="V34" s="75">
        <f t="shared" si="2"/>
        <v>0.5</v>
      </c>
      <c r="W34" s="80">
        <f t="shared" si="2"/>
        <v>0.5</v>
      </c>
      <c r="X34" s="47"/>
      <c r="Y34" s="71"/>
      <c r="Z34" s="72"/>
      <c r="AA34" s="81"/>
      <c r="AB34" s="82"/>
      <c r="AC34" s="82"/>
      <c r="AD34" s="82"/>
      <c r="AE34" s="83"/>
      <c r="AF34" s="50"/>
      <c r="AG34" s="51"/>
      <c r="AH34" s="51"/>
      <c r="AI34" s="51"/>
      <c r="AJ34" s="51"/>
      <c r="AK34" s="51"/>
      <c r="AL34" s="52"/>
    </row>
    <row r="35" spans="1:38" ht="68.25" customHeight="1">
      <c r="A35" s="70">
        <v>26</v>
      </c>
      <c r="B35" s="71"/>
      <c r="C35" s="71"/>
      <c r="D35" s="71"/>
      <c r="E35" s="72"/>
      <c r="F35" s="73" t="str">
        <f>'[1]Formulacion_POA '!F32</f>
        <v>Realizar visitas de inspección a las organizaciones que se encuentran en nivel 3 de supervisión</v>
      </c>
      <c r="G35" s="74" t="str">
        <f>'[1]Formulacion_POA '!G32</f>
        <v xml:space="preserve">Delegatura para la supervisión del ahorro y la forma asociativa </v>
      </c>
      <c r="H35" s="74" t="str">
        <f>'[1]Formulacion_POA '!H32</f>
        <v>(N° organizaciones solidarias visitadas / N° organizaciones solidarias visitadas)</v>
      </c>
      <c r="I35" s="74">
        <f>'[1]Formulacion_POA '!I32</f>
        <v>70</v>
      </c>
      <c r="J35" s="74">
        <f t="shared" si="0"/>
        <v>70</v>
      </c>
      <c r="K35" s="75">
        <f>'[1]Formulacion_POA '!J32</f>
        <v>0.08</v>
      </c>
      <c r="L35" s="76">
        <f>'[1]Formulacion_POA '!K32</f>
        <v>43132</v>
      </c>
      <c r="M35" s="77">
        <f>'[1]Formulacion_POA '!L32</f>
        <v>43465</v>
      </c>
      <c r="N35" s="78">
        <f>'[1]F-TRI-1'!M33</f>
        <v>17</v>
      </c>
      <c r="O35" s="75">
        <f>'[1]F-TRI-1'!N33</f>
        <v>0.24285714285714285</v>
      </c>
      <c r="P35" s="63">
        <v>22</v>
      </c>
      <c r="Q35" s="75">
        <f>'[1]F-TRI-2'!N33</f>
        <v>0.31428571428571428</v>
      </c>
      <c r="R35" s="74">
        <f>'[1]F-TRI-3'!M33</f>
        <v>0</v>
      </c>
      <c r="S35" s="75">
        <f>'[1]F-TRI-3'!N33</f>
        <v>0</v>
      </c>
      <c r="T35" s="74">
        <f>'[1]F-TRI-4'!M33</f>
        <v>0</v>
      </c>
      <c r="U35" s="75">
        <f>'[1]F-TRI-4'!N33</f>
        <v>0</v>
      </c>
      <c r="V35" s="88">
        <f t="shared" si="2"/>
        <v>39</v>
      </c>
      <c r="W35" s="80">
        <f t="shared" si="2"/>
        <v>0.55714285714285716</v>
      </c>
      <c r="X35" s="47"/>
      <c r="Y35" s="71"/>
      <c r="Z35" s="72"/>
      <c r="AA35" s="81"/>
      <c r="AB35" s="82"/>
      <c r="AC35" s="82"/>
      <c r="AD35" s="82"/>
      <c r="AE35" s="83"/>
      <c r="AF35" s="50"/>
      <c r="AG35" s="51"/>
      <c r="AH35" s="51"/>
      <c r="AI35" s="51"/>
      <c r="AJ35" s="51"/>
      <c r="AK35" s="51"/>
      <c r="AL35" s="52"/>
    </row>
    <row r="36" spans="1:38" ht="68.25" customHeight="1">
      <c r="A36" s="70">
        <v>27</v>
      </c>
      <c r="B36" s="71"/>
      <c r="C36" s="71"/>
      <c r="D36" s="71"/>
      <c r="E36" s="72"/>
      <c r="F36" s="73" t="str">
        <f>'[1]Formulacion_POA '!F33</f>
        <v xml:space="preserve">Realizar visitas de inspección a organizaciones que se encuentran en nivel 1 y  2 de supervisión </v>
      </c>
      <c r="G36" s="74" t="str">
        <f>'[1]Formulacion_POA '!G33</f>
        <v xml:space="preserve">Delegatura para la supervisión del ahorro y la forma asociativa </v>
      </c>
      <c r="H36" s="74" t="str">
        <f>'[1]Formulacion_POA '!H33</f>
        <v>(N° informes realizados sobre la visita in-situ/ N° de visitas programadas)</v>
      </c>
      <c r="I36" s="74">
        <f>'[1]Formulacion_POA '!I33</f>
        <v>70</v>
      </c>
      <c r="J36" s="74">
        <f t="shared" si="0"/>
        <v>70</v>
      </c>
      <c r="K36" s="75">
        <f>'[1]Formulacion_POA '!J33</f>
        <v>0.08</v>
      </c>
      <c r="L36" s="76">
        <f>'[1]Formulacion_POA '!K33</f>
        <v>43132</v>
      </c>
      <c r="M36" s="77">
        <f>'[1]Formulacion_POA '!L33</f>
        <v>43465</v>
      </c>
      <c r="N36" s="78">
        <f>'[1]F-TRI-1'!M34</f>
        <v>6</v>
      </c>
      <c r="O36" s="75">
        <f>'[1]F-TRI-1'!N34</f>
        <v>8.5714285714285715E-2</v>
      </c>
      <c r="P36" s="79">
        <v>22</v>
      </c>
      <c r="Q36" s="75">
        <f>'[1]F-TRI-2'!N34</f>
        <v>0.31428571428571428</v>
      </c>
      <c r="R36" s="74">
        <f>'[1]F-TRI-3'!M34</f>
        <v>0</v>
      </c>
      <c r="S36" s="75">
        <f>'[1]F-TRI-3'!N34</f>
        <v>0</v>
      </c>
      <c r="T36" s="74">
        <f>'[1]F-TRI-4'!M34</f>
        <v>0</v>
      </c>
      <c r="U36" s="75">
        <f>'[1]F-TRI-4'!N34</f>
        <v>0</v>
      </c>
      <c r="V36" s="74">
        <f t="shared" si="2"/>
        <v>28</v>
      </c>
      <c r="W36" s="80">
        <f t="shared" si="2"/>
        <v>0.4</v>
      </c>
      <c r="X36" s="47"/>
      <c r="Y36" s="71"/>
      <c r="Z36" s="72"/>
      <c r="AA36" s="81"/>
      <c r="AB36" s="82"/>
      <c r="AC36" s="82"/>
      <c r="AD36" s="82"/>
      <c r="AE36" s="83"/>
      <c r="AF36" s="50"/>
      <c r="AG36" s="51"/>
      <c r="AH36" s="51"/>
      <c r="AI36" s="51"/>
      <c r="AJ36" s="51"/>
      <c r="AK36" s="51"/>
      <c r="AL36" s="52"/>
    </row>
    <row r="37" spans="1:38" ht="68.25" customHeight="1">
      <c r="A37" s="70">
        <v>28</v>
      </c>
      <c r="B37" s="71"/>
      <c r="C37" s="71"/>
      <c r="D37" s="71"/>
      <c r="E37" s="72"/>
      <c r="F37" s="73" t="str">
        <f>'[1]Formulacion_POA '!F34</f>
        <v xml:space="preserve">Realizar 800 evaluaciones extra situs a los fondos de empelados y/o seguimientos a las evaluaciones realizadas en el año 2017 </v>
      </c>
      <c r="G37" s="74" t="str">
        <f>'[1]Formulacion_POA '!G34</f>
        <v xml:space="preserve">Delegatura para la supervisión del ahorro y la forma asociativa </v>
      </c>
      <c r="H37" s="74" t="str">
        <f>'[1]Formulacion_POA '!H34</f>
        <v xml:space="preserve">( No. de evaluaciones realizadas / NO. de  evaluaciones programadas </v>
      </c>
      <c r="I37" s="74">
        <f>'[1]Formulacion_POA '!I34</f>
        <v>800</v>
      </c>
      <c r="J37" s="74">
        <f t="shared" si="0"/>
        <v>800</v>
      </c>
      <c r="K37" s="75">
        <f>'[1]Formulacion_POA '!J34</f>
        <v>0.08</v>
      </c>
      <c r="L37" s="76">
        <f>'[1]Formulacion_POA '!K34</f>
        <v>43160</v>
      </c>
      <c r="M37" s="77">
        <f>'[1]Formulacion_POA '!L34</f>
        <v>43465</v>
      </c>
      <c r="N37" s="78">
        <f>'[1]F-TRI-1'!M35</f>
        <v>13</v>
      </c>
      <c r="O37" s="75">
        <f>'[1]F-TRI-1'!N35</f>
        <v>1.6250000000000001E-2</v>
      </c>
      <c r="P37" s="79">
        <f>'[1]F-TRI-2'!M35</f>
        <v>412</v>
      </c>
      <c r="Q37" s="75">
        <f>'[1]F-TRI-2'!N35</f>
        <v>0.51500000000000001</v>
      </c>
      <c r="R37" s="74">
        <f>'[1]F-TRI-3'!M35</f>
        <v>0</v>
      </c>
      <c r="S37" s="75">
        <f>'[1]F-TRI-3'!N35</f>
        <v>0</v>
      </c>
      <c r="T37" s="74">
        <f>'[1]F-TRI-4'!M35</f>
        <v>0</v>
      </c>
      <c r="U37" s="75">
        <f>'[1]F-TRI-4'!N35</f>
        <v>0</v>
      </c>
      <c r="V37" s="74">
        <f t="shared" si="2"/>
        <v>425</v>
      </c>
      <c r="W37" s="80">
        <f t="shared" si="2"/>
        <v>0.53125</v>
      </c>
      <c r="X37" s="47"/>
      <c r="Y37" s="71"/>
      <c r="Z37" s="72"/>
      <c r="AA37" s="81"/>
      <c r="AB37" s="82"/>
      <c r="AC37" s="82"/>
      <c r="AD37" s="82"/>
      <c r="AE37" s="83"/>
      <c r="AF37" s="50"/>
      <c r="AG37" s="51"/>
      <c r="AH37" s="51"/>
      <c r="AI37" s="51"/>
      <c r="AJ37" s="51"/>
      <c r="AK37" s="51"/>
      <c r="AL37" s="52"/>
    </row>
    <row r="38" spans="1:38" ht="68.25" customHeight="1">
      <c r="A38" s="70">
        <v>29</v>
      </c>
      <c r="B38" s="71"/>
      <c r="C38" s="71"/>
      <c r="D38" s="71"/>
      <c r="E38" s="72"/>
      <c r="F38" s="73" t="str">
        <f>'[1]Formulacion_POA '!F35</f>
        <v xml:space="preserve">Realizar la evaluación los 90 planes de acción para autorizar o requerir </v>
      </c>
      <c r="G38" s="74" t="str">
        <f>'[1]Formulacion_POA '!G35</f>
        <v xml:space="preserve">Delegatura para la supervisión del ahorro y la forma asociativa </v>
      </c>
      <c r="H38" s="74" t="str">
        <f>'[1]Formulacion_POA '!H35</f>
        <v xml:space="preserve">Evaluaciones realizadas / evaluaciones programadas </v>
      </c>
      <c r="I38" s="74">
        <f>'[1]Formulacion_POA '!I35</f>
        <v>90</v>
      </c>
      <c r="J38" s="74">
        <f t="shared" si="0"/>
        <v>90</v>
      </c>
      <c r="K38" s="75">
        <f>'[1]Formulacion_POA '!J35</f>
        <v>0.08</v>
      </c>
      <c r="L38" s="76">
        <f>'[1]Formulacion_POA '!K35</f>
        <v>43132</v>
      </c>
      <c r="M38" s="77">
        <f>'[1]Formulacion_POA '!L35</f>
        <v>43373</v>
      </c>
      <c r="N38" s="78">
        <f>'[1]F-TRI-1'!M36</f>
        <v>31</v>
      </c>
      <c r="O38" s="75">
        <f>'[1]F-TRI-1'!N36</f>
        <v>0.34444444444444444</v>
      </c>
      <c r="P38" s="79">
        <f>'[1]F-TRI-2'!M36</f>
        <v>0</v>
      </c>
      <c r="Q38" s="75">
        <f>'[1]F-TRI-2'!N36</f>
        <v>0</v>
      </c>
      <c r="R38" s="74">
        <f>'[1]F-TRI-3'!M36</f>
        <v>0</v>
      </c>
      <c r="S38" s="75">
        <f>'[1]F-TRI-3'!N36</f>
        <v>0</v>
      </c>
      <c r="T38" s="74">
        <f>'[1]F-TRI-4'!M36</f>
        <v>0</v>
      </c>
      <c r="U38" s="75">
        <f>'[1]F-TRI-4'!N36</f>
        <v>0</v>
      </c>
      <c r="V38" s="74">
        <f t="shared" si="2"/>
        <v>31</v>
      </c>
      <c r="W38" s="80">
        <f t="shared" si="2"/>
        <v>0.34444444444444444</v>
      </c>
      <c r="X38" s="47"/>
      <c r="Y38" s="71"/>
      <c r="Z38" s="72"/>
      <c r="AA38" s="81"/>
      <c r="AB38" s="82"/>
      <c r="AC38" s="82"/>
      <c r="AD38" s="82"/>
      <c r="AE38" s="83"/>
      <c r="AF38" s="50"/>
      <c r="AG38" s="51"/>
      <c r="AH38" s="51"/>
      <c r="AI38" s="51"/>
      <c r="AJ38" s="51"/>
      <c r="AK38" s="51"/>
      <c r="AL38" s="52"/>
    </row>
    <row r="39" spans="1:38" ht="68.25" customHeight="1">
      <c r="A39" s="70">
        <v>30</v>
      </c>
      <c r="B39" s="71"/>
      <c r="C39" s="71"/>
      <c r="D39" s="71"/>
      <c r="E39" s="72"/>
      <c r="F39" s="73" t="str">
        <f>'[1]Formulacion_POA '!F36</f>
        <v xml:space="preserve">Hacer evaluaciones jurídicas (control de legalidad) a 181 a organizaciones de primer nivel , 531 del segundo nivel y 825 de tercer nivel  y/o requerimiento (560 fondos de empleados 977 demás organizaciones) </v>
      </c>
      <c r="G39" s="74" t="str">
        <f>'[1]Formulacion_POA '!G36</f>
        <v xml:space="preserve">Delegatura para la supervisión del ahorro y la forma asociativa </v>
      </c>
      <c r="H39" s="74" t="str">
        <f>'[1]Formulacion_POA '!H36</f>
        <v>(N° de controles de legalidad realizados/ N° de controles de legalidad programados)</v>
      </c>
      <c r="I39" s="74">
        <f>'[1]Formulacion_POA '!I36</f>
        <v>1537</v>
      </c>
      <c r="J39" s="74">
        <f t="shared" si="0"/>
        <v>1537</v>
      </c>
      <c r="K39" s="75">
        <f>'[1]Formulacion_POA '!J36</f>
        <v>0.08</v>
      </c>
      <c r="L39" s="76">
        <f>'[1]Formulacion_POA '!K36</f>
        <v>43132</v>
      </c>
      <c r="M39" s="77">
        <f>'[1]Formulacion_POA '!L36</f>
        <v>43465</v>
      </c>
      <c r="N39" s="78">
        <f>'[1]F-TRI-1'!M37</f>
        <v>388</v>
      </c>
      <c r="O39" s="75">
        <f>'[1]F-TRI-1'!N37</f>
        <v>0.25243981782693559</v>
      </c>
      <c r="P39" s="92">
        <f>'[1]F-TRI-2'!M37</f>
        <v>463</v>
      </c>
      <c r="Q39" s="75">
        <f>'[1]F-TRI-2'!N37</f>
        <v>0.30123617436564737</v>
      </c>
      <c r="R39" s="74">
        <f>'[1]F-TRI-3'!M37</f>
        <v>0</v>
      </c>
      <c r="S39" s="75">
        <f>'[1]F-TRI-3'!N37</f>
        <v>0</v>
      </c>
      <c r="T39" s="74">
        <f>'[1]F-TRI-4'!M37</f>
        <v>0</v>
      </c>
      <c r="U39" s="75">
        <f>'[1]F-TRI-4'!N37</f>
        <v>0</v>
      </c>
      <c r="V39" s="88">
        <f t="shared" si="2"/>
        <v>851</v>
      </c>
      <c r="W39" s="80">
        <f t="shared" si="2"/>
        <v>0.5536759921925829</v>
      </c>
      <c r="X39" s="47"/>
      <c r="Y39" s="71"/>
      <c r="Z39" s="72"/>
      <c r="AA39" s="81"/>
      <c r="AB39" s="82"/>
      <c r="AC39" s="82"/>
      <c r="AD39" s="82"/>
      <c r="AE39" s="83"/>
      <c r="AF39" s="50"/>
      <c r="AG39" s="51"/>
      <c r="AH39" s="51"/>
      <c r="AI39" s="51"/>
      <c r="AJ39" s="51"/>
      <c r="AK39" s="51"/>
      <c r="AL39" s="52"/>
    </row>
    <row r="40" spans="1:38" ht="68.25" customHeight="1">
      <c r="A40" s="70">
        <v>31</v>
      </c>
      <c r="B40" s="71"/>
      <c r="C40" s="71"/>
      <c r="D40" s="71"/>
      <c r="E40" s="72"/>
      <c r="F40" s="73" t="str">
        <f>'[1]Formulacion_POA '!F37</f>
        <v xml:space="preserve">Desarrollar las investigaciones en curso para emitir la decisión que en derecho corresponda y/o dar inicio a las que soliciten los grupos internos de trabajo.
Nota: Incluidos 500 (pendientes del año 2016), correspondiente a la actividad POA: "Realizar seguimiento a las organizaciones requeridas que no reportaron información financiera durante los años 2014 y 2015"  </v>
      </c>
      <c r="G40" s="74" t="str">
        <f>'[1]Formulacion_POA '!G37</f>
        <v xml:space="preserve">Delegatura para la supervisión del ahorro y la forma asociativa </v>
      </c>
      <c r="H40" s="74" t="str">
        <f>'[1]Formulacion_POA '!H37</f>
        <v>(N° de decisiones de fondo y/o actos de tramite de investigaciones realizados/ N° de seguimientos a investigaciones programados)</v>
      </c>
      <c r="I40" s="74">
        <f>'[1]Formulacion_POA '!I37</f>
        <v>1400</v>
      </c>
      <c r="J40" s="74">
        <f t="shared" si="0"/>
        <v>1400</v>
      </c>
      <c r="K40" s="75">
        <f>'[1]Formulacion_POA '!J37</f>
        <v>0.08</v>
      </c>
      <c r="L40" s="76">
        <f>'[1]Formulacion_POA '!K37</f>
        <v>43132</v>
      </c>
      <c r="M40" s="77">
        <f>'[1]Formulacion_POA '!L37</f>
        <v>43465</v>
      </c>
      <c r="N40" s="78">
        <f>'[1]F-TRI-1'!M38</f>
        <v>214</v>
      </c>
      <c r="O40" s="75">
        <f>'[1]F-TRI-1'!N38</f>
        <v>0.15285714285714286</v>
      </c>
      <c r="P40" s="63">
        <f>'[1]F-TRI-2'!M38</f>
        <v>683</v>
      </c>
      <c r="Q40" s="75">
        <f>'[1]F-TRI-2'!N38</f>
        <v>0.48785714285714288</v>
      </c>
      <c r="R40" s="74">
        <f>'[1]F-TRI-3'!M38</f>
        <v>0</v>
      </c>
      <c r="S40" s="75">
        <f>'[1]F-TRI-3'!N38</f>
        <v>0</v>
      </c>
      <c r="T40" s="74">
        <f>'[1]F-TRI-4'!M38</f>
        <v>0</v>
      </c>
      <c r="U40" s="75">
        <f>'[1]F-TRI-4'!N38</f>
        <v>0</v>
      </c>
      <c r="V40" s="88">
        <f t="shared" si="2"/>
        <v>897</v>
      </c>
      <c r="W40" s="80">
        <f t="shared" si="2"/>
        <v>0.64071428571428579</v>
      </c>
      <c r="X40" s="47"/>
      <c r="Y40" s="71"/>
      <c r="Z40" s="72"/>
      <c r="AA40" s="81"/>
      <c r="AB40" s="82"/>
      <c r="AC40" s="82"/>
      <c r="AD40" s="82"/>
      <c r="AE40" s="83"/>
      <c r="AF40" s="50"/>
      <c r="AG40" s="51"/>
      <c r="AH40" s="51"/>
      <c r="AI40" s="51"/>
      <c r="AJ40" s="51"/>
      <c r="AK40" s="51"/>
      <c r="AL40" s="52"/>
    </row>
    <row r="41" spans="1:38" ht="68.25" customHeight="1">
      <c r="A41" s="70">
        <v>32</v>
      </c>
      <c r="B41" s="71"/>
      <c r="C41" s="71"/>
      <c r="D41" s="84"/>
      <c r="E41" s="85"/>
      <c r="F41" s="73" t="str">
        <f>'[1]Formulacion_POA '!F38</f>
        <v>Hacer evaluación extrasitu a organizaciones solidarias, con énfasis en las organizaciones diferentes a fondos de empleados  del nivel 1, 2 y 3 de supervisión y/o seguimientos a las evaluaciones realizadas en el año 2017.
Nota: Incluidos 150 (pendientes del año 2016), correspondiente a la actividad: "Revisar estados financieros del régimen simplificado  a organizaciones del grupo 3"</v>
      </c>
      <c r="G41" s="74" t="str">
        <f>'[1]Formulacion_POA '!G38</f>
        <v xml:space="preserve">Delegatura para la supervisión del ahorro y la forma asociativa </v>
      </c>
      <c r="H41" s="74" t="str">
        <f>'[1]Formulacion_POA '!H38</f>
        <v>(N° de evaluaciones extrasitu realizadas y/o requerimientos / N° de evaluaciones extrasitu y/o requerimientos programadas)</v>
      </c>
      <c r="I41" s="74">
        <f>'[1]Formulacion_POA '!I38</f>
        <v>950</v>
      </c>
      <c r="J41" s="74">
        <f t="shared" si="0"/>
        <v>950</v>
      </c>
      <c r="K41" s="75">
        <f>'[1]Formulacion_POA '!J38</f>
        <v>0.08</v>
      </c>
      <c r="L41" s="76">
        <f>'[1]Formulacion_POA '!K38</f>
        <v>43132</v>
      </c>
      <c r="M41" s="77">
        <f>'[1]Formulacion_POA '!L38</f>
        <v>43465</v>
      </c>
      <c r="N41" s="78">
        <f>'[1]F-TRI-1'!M39</f>
        <v>150</v>
      </c>
      <c r="O41" s="75">
        <f>'[1]F-TRI-1'!N39</f>
        <v>0.15789473684210525</v>
      </c>
      <c r="P41" s="79">
        <f>'[1]F-TRI-2'!M39</f>
        <v>260</v>
      </c>
      <c r="Q41" s="75">
        <f>'[1]F-TRI-2'!N39</f>
        <v>0.27368421052631581</v>
      </c>
      <c r="R41" s="74">
        <f>'[1]F-TRI-3'!M39</f>
        <v>0</v>
      </c>
      <c r="S41" s="75">
        <f>'[1]F-TRI-3'!N39</f>
        <v>0</v>
      </c>
      <c r="T41" s="74">
        <f>'[1]F-TRI-4'!M39</f>
        <v>0</v>
      </c>
      <c r="U41" s="75">
        <f>'[1]F-TRI-4'!N39</f>
        <v>0</v>
      </c>
      <c r="V41" s="74">
        <f t="shared" si="2"/>
        <v>410</v>
      </c>
      <c r="W41" s="80">
        <f t="shared" si="2"/>
        <v>0.43157894736842106</v>
      </c>
      <c r="X41" s="93"/>
      <c r="Y41" s="84"/>
      <c r="Z41" s="85"/>
      <c r="AA41" s="81"/>
      <c r="AB41" s="82"/>
      <c r="AC41" s="82"/>
      <c r="AD41" s="82"/>
      <c r="AE41" s="83"/>
      <c r="AF41" s="50"/>
      <c r="AG41" s="51"/>
      <c r="AH41" s="51"/>
      <c r="AI41" s="51"/>
      <c r="AJ41" s="51"/>
      <c r="AK41" s="51"/>
      <c r="AL41" s="52"/>
    </row>
    <row r="42" spans="1:38" ht="68.25" customHeight="1">
      <c r="A42" s="70">
        <v>33</v>
      </c>
      <c r="B42" s="71"/>
      <c r="C42" s="71"/>
      <c r="D42" s="101" t="s">
        <v>44</v>
      </c>
      <c r="E42" s="80">
        <v>0.2</v>
      </c>
      <c r="F42" s="73" t="str">
        <f>'[1]Formulacion_POA '!F39</f>
        <v>Realizar nuevos convenios interinstitucionales</v>
      </c>
      <c r="G42" s="74" t="str">
        <f>'[1]Formulacion_POA '!G39</f>
        <v xml:space="preserve">Delegatura  la supervisión del ahorro y la forma asociativa 
Delegatura para la supervisión de la actividad financiera
Oficina Asesora Jurídica
Despacho  </v>
      </c>
      <c r="H42" s="74" t="str">
        <f>'[1]Formulacion_POA '!H39</f>
        <v xml:space="preserve">No. Convenios realizados en el periodo / numero de convenios programados en el periodo </v>
      </c>
      <c r="I42" s="74">
        <f>'[1]Formulacion_POA '!I39</f>
        <v>2</v>
      </c>
      <c r="J42" s="74">
        <f t="shared" si="0"/>
        <v>2</v>
      </c>
      <c r="K42" s="75">
        <f>'[1]Formulacion_POA '!J39</f>
        <v>1</v>
      </c>
      <c r="L42" s="76">
        <f>'[1]Formulacion_POA '!K39</f>
        <v>43101</v>
      </c>
      <c r="M42" s="77">
        <f>'[1]Formulacion_POA '!L39</f>
        <v>43465</v>
      </c>
      <c r="N42" s="78">
        <f>'[1]F-TRI-1'!M40</f>
        <v>0</v>
      </c>
      <c r="O42" s="75">
        <f>'[1]F-TRI-1'!N40</f>
        <v>0</v>
      </c>
      <c r="P42" s="79">
        <f>'[1]F-TRI-2'!M40</f>
        <v>0</v>
      </c>
      <c r="Q42" s="75">
        <f>'[1]F-TRI-2'!N40</f>
        <v>0</v>
      </c>
      <c r="R42" s="74">
        <f>'[1]F-TRI-3'!M40</f>
        <v>0</v>
      </c>
      <c r="S42" s="75">
        <f>'[1]F-TRI-3'!N40</f>
        <v>0</v>
      </c>
      <c r="T42" s="74">
        <f>'[1]F-TRI-4'!M40</f>
        <v>0</v>
      </c>
      <c r="U42" s="75">
        <f>'[1]F-TRI-4'!N40</f>
        <v>0</v>
      </c>
      <c r="V42" s="74">
        <f t="shared" ref="V42:W57" si="3">N42+P42+R42+T42</f>
        <v>0</v>
      </c>
      <c r="W42" s="80">
        <f t="shared" si="3"/>
        <v>0</v>
      </c>
      <c r="X42" s="102">
        <v>0</v>
      </c>
      <c r="Y42" s="103">
        <f>SUM('[1]F-TRI-1'!Q40+'[1]F-TRI-2'!Q40+'[1]F-TRI-3'!Q40+'[1]F-TRI-4'!Q40)</f>
        <v>0</v>
      </c>
      <c r="Z42" s="80">
        <f t="shared" ref="Z42:Z128" si="4">IFERROR(Y42/X42,0)</f>
        <v>0</v>
      </c>
      <c r="AA42" s="81"/>
      <c r="AB42" s="82"/>
      <c r="AC42" s="82"/>
      <c r="AD42" s="82"/>
      <c r="AE42" s="83"/>
      <c r="AF42" s="50"/>
      <c r="AG42" s="51"/>
      <c r="AH42" s="51"/>
      <c r="AI42" s="51"/>
      <c r="AJ42" s="51"/>
      <c r="AK42" s="51"/>
      <c r="AL42" s="52"/>
    </row>
    <row r="43" spans="1:38" ht="68.25" customHeight="1">
      <c r="A43" s="70">
        <v>34</v>
      </c>
      <c r="B43" s="71"/>
      <c r="C43" s="71"/>
      <c r="D43" s="86" t="s">
        <v>45</v>
      </c>
      <c r="E43" s="87">
        <v>0.2</v>
      </c>
      <c r="F43" s="73" t="str">
        <f>'[1]Formulacion_POA '!F40</f>
        <v xml:space="preserve">Realizar requerimientos a las organizaciones  que no reportaron información financiera durante el 2016 y 2017 </v>
      </c>
      <c r="G43" s="74" t="str">
        <f>'[1]Formulacion_POA '!G40</f>
        <v>Delegatura para la supervisión del ahorro y la forma asociativa
Oficina Asesora de Planeación y Sistemas</v>
      </c>
      <c r="H43" s="74" t="str">
        <f>'[1]Formulacion_POA '!H40</f>
        <v>(N°de entidades requeridas / No. De entidades a requerir programadas</v>
      </c>
      <c r="I43" s="74">
        <f>'[1]Formulacion_POA '!I40</f>
        <v>1000</v>
      </c>
      <c r="J43" s="74">
        <f t="shared" si="0"/>
        <v>1000</v>
      </c>
      <c r="K43" s="75">
        <f>'[1]Formulacion_POA '!J40</f>
        <v>0.7</v>
      </c>
      <c r="L43" s="76">
        <f>'[1]Formulacion_POA '!K40</f>
        <v>43160</v>
      </c>
      <c r="M43" s="77">
        <f>'[1]Formulacion_POA '!L40</f>
        <v>43465</v>
      </c>
      <c r="N43" s="78">
        <f>'[1]F-TRI-1'!M41</f>
        <v>210</v>
      </c>
      <c r="O43" s="75">
        <f>'[1]F-TRI-1'!N41</f>
        <v>0.21</v>
      </c>
      <c r="P43" s="79">
        <f>'[1]F-TRI-2'!M41</f>
        <v>570</v>
      </c>
      <c r="Q43" s="75">
        <f>'[1]F-TRI-2'!N41</f>
        <v>0.56999999999999995</v>
      </c>
      <c r="R43" s="74">
        <f>'[1]F-TRI-3'!M41</f>
        <v>0</v>
      </c>
      <c r="S43" s="75">
        <f>'[1]F-TRI-3'!N41</f>
        <v>0</v>
      </c>
      <c r="T43" s="74">
        <f>'[1]F-TRI-4'!M41</f>
        <v>0</v>
      </c>
      <c r="U43" s="75">
        <f>'[1]F-TRI-4'!N41</f>
        <v>0</v>
      </c>
      <c r="V43" s="74">
        <f t="shared" si="3"/>
        <v>780</v>
      </c>
      <c r="W43" s="80">
        <f t="shared" si="3"/>
        <v>0.77999999999999992</v>
      </c>
      <c r="X43" s="102">
        <v>0</v>
      </c>
      <c r="Y43" s="103">
        <f>SUM('[1]F-TRI-1'!Q41+'[1]F-TRI-2'!Q41+'[1]F-TRI-3'!Q41+'[1]F-TRI-4'!Q41)</f>
        <v>0</v>
      </c>
      <c r="Z43" s="80">
        <f t="shared" si="4"/>
        <v>0</v>
      </c>
      <c r="AA43" s="81"/>
      <c r="AB43" s="82"/>
      <c r="AC43" s="82"/>
      <c r="AD43" s="82"/>
      <c r="AE43" s="83"/>
      <c r="AF43" s="50"/>
      <c r="AG43" s="51"/>
      <c r="AH43" s="51"/>
      <c r="AI43" s="51"/>
      <c r="AJ43" s="51"/>
      <c r="AK43" s="51"/>
      <c r="AL43" s="52"/>
    </row>
    <row r="44" spans="1:38" ht="68.25" customHeight="1">
      <c r="A44" s="70">
        <v>35</v>
      </c>
      <c r="B44" s="71"/>
      <c r="C44" s="84"/>
      <c r="D44" s="84"/>
      <c r="E44" s="85"/>
      <c r="F44" s="73" t="str">
        <f>'[1]Formulacion_POA '!F41</f>
        <v>1500 nuevas organizaciones reportando información financiera</v>
      </c>
      <c r="G44" s="74" t="str">
        <f>'[1]Formulacion_POA '!G41</f>
        <v>Delegatura para la supervisión del ahorro y la forma asociativa 
Oficina Asesora de Planeación y Sistemas</v>
      </c>
      <c r="H44" s="74" t="str">
        <f>'[1]Formulacion_POA '!H41</f>
        <v>(N°  de organizaciones que reportan información / N° organizaciones que se espera reporten información)</v>
      </c>
      <c r="I44" s="74">
        <f>'[1]Formulacion_POA '!I41</f>
        <v>1500</v>
      </c>
      <c r="J44" s="74">
        <f t="shared" si="0"/>
        <v>1500</v>
      </c>
      <c r="K44" s="75">
        <f>'[1]Formulacion_POA '!J41</f>
        <v>0.3</v>
      </c>
      <c r="L44" s="76">
        <f>'[1]Formulacion_POA '!K41</f>
        <v>43191</v>
      </c>
      <c r="M44" s="77">
        <f>'[1]Formulacion_POA '!L41</f>
        <v>43465</v>
      </c>
      <c r="N44" s="78">
        <f>'[1]F-TRI-1'!M42</f>
        <v>0</v>
      </c>
      <c r="O44" s="75">
        <f>'[1]F-TRI-1'!N42</f>
        <v>0</v>
      </c>
      <c r="P44" s="79">
        <f>'[1]F-TRI-2'!M42</f>
        <v>4</v>
      </c>
      <c r="Q44" s="75">
        <f>'[1]F-TRI-2'!N42</f>
        <v>2.6666666666666666E-3</v>
      </c>
      <c r="R44" s="74">
        <f>'[1]F-TRI-3'!M42</f>
        <v>0</v>
      </c>
      <c r="S44" s="75">
        <f>'[1]F-TRI-3'!N42</f>
        <v>0</v>
      </c>
      <c r="T44" s="74">
        <f>'[1]F-TRI-4'!M42</f>
        <v>0</v>
      </c>
      <c r="U44" s="75">
        <f>'[1]F-TRI-4'!N42</f>
        <v>0</v>
      </c>
      <c r="V44" s="74">
        <f t="shared" si="3"/>
        <v>4</v>
      </c>
      <c r="W44" s="80">
        <f t="shared" si="3"/>
        <v>2.6666666666666666E-3</v>
      </c>
      <c r="X44" s="102">
        <v>0</v>
      </c>
      <c r="Y44" s="103">
        <f>SUM('[1]F-TRI-1'!Q42+'[1]F-TRI-2'!Q42+'[1]F-TRI-3'!Q42+'[1]F-TRI-4'!Q42)</f>
        <v>0</v>
      </c>
      <c r="Z44" s="80">
        <f t="shared" si="4"/>
        <v>0</v>
      </c>
      <c r="AA44" s="81"/>
      <c r="AB44" s="82"/>
      <c r="AC44" s="82"/>
      <c r="AD44" s="82"/>
      <c r="AE44" s="83"/>
      <c r="AF44" s="50"/>
      <c r="AG44" s="51"/>
      <c r="AH44" s="51"/>
      <c r="AI44" s="51"/>
      <c r="AJ44" s="51"/>
      <c r="AK44" s="51"/>
      <c r="AL44" s="52"/>
    </row>
    <row r="45" spans="1:38" ht="68.25" customHeight="1">
      <c r="A45" s="70">
        <v>36</v>
      </c>
      <c r="B45" s="71"/>
      <c r="C45" s="94" t="s">
        <v>46</v>
      </c>
      <c r="D45" s="86" t="s">
        <v>47</v>
      </c>
      <c r="E45" s="87">
        <v>1</v>
      </c>
      <c r="F45" s="73" t="str">
        <f>'[1]Formulacion_POA '!F42</f>
        <v>Ajustar la metodología de inspección en sus etapas de planeación, ejecución y elaboración de informes en el riesgo de liquidez</v>
      </c>
      <c r="G45" s="74" t="str">
        <f>'[1]Formulacion_POA '!G42</f>
        <v>Delegatura  la supervisión del ahorro y la forma asociativa 
Delegatura para la supervisión de la actividad financiera</v>
      </c>
      <c r="H45" s="74" t="str">
        <f>'[1]Formulacion_POA '!H42</f>
        <v>Número de guías elaboradas / Número de guías a elaborar</v>
      </c>
      <c r="I45" s="74">
        <f>'[1]Formulacion_POA '!I42</f>
        <v>1</v>
      </c>
      <c r="J45" s="74">
        <f t="shared" si="0"/>
        <v>1</v>
      </c>
      <c r="K45" s="75">
        <f>'[1]Formulacion_POA '!J42</f>
        <v>0.5</v>
      </c>
      <c r="L45" s="76">
        <f>'[1]Formulacion_POA '!K42</f>
        <v>43191</v>
      </c>
      <c r="M45" s="77">
        <f>'[1]Formulacion_POA '!L42</f>
        <v>43464</v>
      </c>
      <c r="N45" s="91">
        <f>'[1]F-TRI-1'!M43</f>
        <v>0</v>
      </c>
      <c r="O45" s="75">
        <f>'[1]F-TRI-1'!N43</f>
        <v>0</v>
      </c>
      <c r="P45" s="79">
        <f>'[1]F-TRI-2'!M43</f>
        <v>0</v>
      </c>
      <c r="Q45" s="75">
        <f>'[1]F-TRI-2'!N43</f>
        <v>0</v>
      </c>
      <c r="R45" s="74">
        <f>'[1]F-TRI-3'!M43</f>
        <v>0</v>
      </c>
      <c r="S45" s="75">
        <f>'[1]F-TRI-3'!N43</f>
        <v>0</v>
      </c>
      <c r="T45" s="74">
        <f>'[1]F-TRI-4'!M43</f>
        <v>0</v>
      </c>
      <c r="U45" s="75">
        <f>'[1]F-TRI-4'!N43</f>
        <v>0</v>
      </c>
      <c r="V45" s="75">
        <f t="shared" si="3"/>
        <v>0</v>
      </c>
      <c r="W45" s="80">
        <f t="shared" si="3"/>
        <v>0</v>
      </c>
      <c r="X45" s="102">
        <v>0</v>
      </c>
      <c r="Y45" s="103">
        <f>SUM('[1]F-TRI-1'!Q43+'[1]F-TRI-2'!Q43+'[1]F-TRI-3'!Q43+'[1]F-TRI-4'!Q43)</f>
        <v>0</v>
      </c>
      <c r="Z45" s="80">
        <f t="shared" si="4"/>
        <v>0</v>
      </c>
      <c r="AA45" s="81"/>
      <c r="AB45" s="82"/>
      <c r="AC45" s="82"/>
      <c r="AD45" s="82"/>
      <c r="AE45" s="83"/>
      <c r="AF45" s="50"/>
      <c r="AG45" s="51"/>
      <c r="AH45" s="51"/>
      <c r="AI45" s="51"/>
      <c r="AJ45" s="51"/>
      <c r="AK45" s="51"/>
      <c r="AL45" s="52"/>
    </row>
    <row r="46" spans="1:38" ht="68.25" customHeight="1">
      <c r="A46" s="70">
        <v>37</v>
      </c>
      <c r="B46" s="71"/>
      <c r="C46" s="84"/>
      <c r="D46" s="84"/>
      <c r="E46" s="85"/>
      <c r="F46" s="73" t="str">
        <f>'[1]Formulacion_POA '!F43</f>
        <v xml:space="preserve">Ajustar la metodología de inspección en sus etapas de planeación, ejecución y elaboración de informes para fondos de empleados, ante nuevo marco regulatorio. </v>
      </c>
      <c r="G46" s="74" t="str">
        <f>'[1]Formulacion_POA '!G43</f>
        <v>Delegatura para la supervisión del ahorro y la forma asociativa</v>
      </c>
      <c r="H46" s="74" t="str">
        <f>'[1]Formulacion_POA '!H43</f>
        <v xml:space="preserve">Número de guías elaboradas / Número de guías programadas </v>
      </c>
      <c r="I46" s="74">
        <f>'[1]Formulacion_POA '!I43</f>
        <v>1</v>
      </c>
      <c r="J46" s="74">
        <f t="shared" si="0"/>
        <v>1</v>
      </c>
      <c r="K46" s="75">
        <f>'[1]Formulacion_POA '!J43</f>
        <v>0.5</v>
      </c>
      <c r="L46" s="76">
        <f>'[1]Formulacion_POA '!K43</f>
        <v>43132</v>
      </c>
      <c r="M46" s="77">
        <f>'[1]Formulacion_POA '!L43</f>
        <v>43465</v>
      </c>
      <c r="N46" s="78">
        <f>'[1]F-TRI-1'!M44</f>
        <v>0</v>
      </c>
      <c r="O46" s="75">
        <f>'[1]F-TRI-1'!N44</f>
        <v>0</v>
      </c>
      <c r="P46" s="89">
        <f>'[1]F-TRI-2'!M44</f>
        <v>0.5</v>
      </c>
      <c r="Q46" s="75">
        <f>'[1]F-TRI-2'!N44</f>
        <v>0.5</v>
      </c>
      <c r="R46" s="74">
        <f>'[1]F-TRI-3'!M44</f>
        <v>0</v>
      </c>
      <c r="S46" s="75">
        <f>'[1]F-TRI-3'!N44</f>
        <v>0</v>
      </c>
      <c r="T46" s="74">
        <f>'[1]F-TRI-4'!M44</f>
        <v>0</v>
      </c>
      <c r="U46" s="75">
        <f>'[1]F-TRI-4'!N44</f>
        <v>0</v>
      </c>
      <c r="V46" s="90">
        <f t="shared" si="3"/>
        <v>0.5</v>
      </c>
      <c r="W46" s="80">
        <f t="shared" si="3"/>
        <v>0.5</v>
      </c>
      <c r="X46" s="102">
        <v>0</v>
      </c>
      <c r="Y46" s="103">
        <f>SUM('[1]F-TRI-1'!Q44+'[1]F-TRI-2'!Q44+'[1]F-TRI-3'!Q44+'[1]F-TRI-4'!Q44)</f>
        <v>0</v>
      </c>
      <c r="Z46" s="80">
        <f t="shared" si="4"/>
        <v>0</v>
      </c>
      <c r="AA46" s="81"/>
      <c r="AB46" s="82"/>
      <c r="AC46" s="82"/>
      <c r="AD46" s="82"/>
      <c r="AE46" s="83"/>
      <c r="AF46" s="50"/>
      <c r="AG46" s="51"/>
      <c r="AH46" s="51"/>
      <c r="AI46" s="51"/>
      <c r="AJ46" s="51"/>
      <c r="AK46" s="51"/>
      <c r="AL46" s="52"/>
    </row>
    <row r="47" spans="1:38" ht="68.25" customHeight="1">
      <c r="A47" s="70">
        <v>38</v>
      </c>
      <c r="B47" s="71"/>
      <c r="C47" s="94" t="s">
        <v>48</v>
      </c>
      <c r="D47" s="101" t="s">
        <v>49</v>
      </c>
      <c r="E47" s="80">
        <v>0.3</v>
      </c>
      <c r="F47" s="73" t="str">
        <f>'[1]Formulacion_POA '!F44</f>
        <v>Realizar mesas técnicas con los gremios</v>
      </c>
      <c r="G47" s="74" t="str">
        <f>'[1]Formulacion_POA '!G44</f>
        <v>Delegatura  la supervisión del ahorro y la forma asociativa 
Delegatura para la supervisión de la actividad financiera
Despacho</v>
      </c>
      <c r="H47" s="74" t="str">
        <f>'[1]Formulacion_POA '!H44</f>
        <v xml:space="preserve">Número de reuniones con los gremios realizadas  Número de reuniones programadas </v>
      </c>
      <c r="I47" s="74">
        <f>'[1]Formulacion_POA '!I44</f>
        <v>2</v>
      </c>
      <c r="J47" s="74">
        <f t="shared" si="0"/>
        <v>2</v>
      </c>
      <c r="K47" s="75">
        <f>'[1]Formulacion_POA '!J44</f>
        <v>1</v>
      </c>
      <c r="L47" s="76">
        <f>'[1]Formulacion_POA '!K44</f>
        <v>43101</v>
      </c>
      <c r="M47" s="77">
        <f>'[1]Formulacion_POA '!L44</f>
        <v>43465</v>
      </c>
      <c r="N47" s="78">
        <f>'[1]F-TRI-1'!M45</f>
        <v>0</v>
      </c>
      <c r="O47" s="75">
        <f>'[1]F-TRI-1'!N45</f>
        <v>0</v>
      </c>
      <c r="P47" s="63">
        <f>'[1]F-TRI-2'!M45</f>
        <v>1</v>
      </c>
      <c r="Q47" s="75">
        <f>'[1]F-TRI-2'!N45</f>
        <v>0.5</v>
      </c>
      <c r="R47" s="74">
        <f>'[1]F-TRI-3'!M45</f>
        <v>0</v>
      </c>
      <c r="S47" s="75">
        <f>'[1]F-TRI-3'!N45</f>
        <v>0</v>
      </c>
      <c r="T47" s="74">
        <f>'[1]F-TRI-4'!M45</f>
        <v>0</v>
      </c>
      <c r="U47" s="75">
        <f>'[1]F-TRI-4'!N45</f>
        <v>0</v>
      </c>
      <c r="V47" s="88">
        <f t="shared" si="3"/>
        <v>1</v>
      </c>
      <c r="W47" s="80">
        <f t="shared" si="3"/>
        <v>0.5</v>
      </c>
      <c r="X47" s="102">
        <v>0</v>
      </c>
      <c r="Y47" s="103">
        <f>SUM('[1]F-TRI-1'!Q45+'[1]F-TRI-2'!Q45+'[1]F-TRI-3'!Q45+'[1]F-TRI-4'!Q45)</f>
        <v>0</v>
      </c>
      <c r="Z47" s="80">
        <f t="shared" si="4"/>
        <v>0</v>
      </c>
      <c r="AA47" s="81"/>
      <c r="AB47" s="82"/>
      <c r="AC47" s="82"/>
      <c r="AD47" s="82"/>
      <c r="AE47" s="83"/>
      <c r="AF47" s="50"/>
      <c r="AG47" s="51"/>
      <c r="AH47" s="51"/>
      <c r="AI47" s="51"/>
      <c r="AJ47" s="51"/>
      <c r="AK47" s="51"/>
      <c r="AL47" s="52"/>
    </row>
    <row r="48" spans="1:38" ht="68.25" customHeight="1">
      <c r="A48" s="70">
        <v>39</v>
      </c>
      <c r="B48" s="71"/>
      <c r="C48" s="71"/>
      <c r="D48" s="104" t="s">
        <v>50</v>
      </c>
      <c r="E48" s="87">
        <v>0.4</v>
      </c>
      <c r="F48" s="73" t="str">
        <f>'[1]Formulacion_POA '!F45</f>
        <v xml:space="preserve">Realizar una prueba piloto, ajustar el formato de medición de balance social y expedir la circular externa para su aplicación </v>
      </c>
      <c r="G48" s="74" t="str">
        <f>'[1]Formulacion_POA '!G45</f>
        <v>Delegatura  la supervisión del ahorro y la forma asociativa 
Delegatura para la supervisión de la actividad financiera
Oficina Jurídica
Despacho</v>
      </c>
      <c r="H48" s="74" t="str">
        <f>'[1]Formulacion_POA '!H45</f>
        <v>Actividades realizadas del proceso de formulación del balance social / Actividades programadas del proceso de formulación del balance social</v>
      </c>
      <c r="I48" s="75">
        <f>'[1]Formulacion_POA '!I45</f>
        <v>1</v>
      </c>
      <c r="J48" s="75">
        <f t="shared" si="0"/>
        <v>1</v>
      </c>
      <c r="K48" s="75">
        <f>'[1]Formulacion_POA '!J45</f>
        <v>0.5</v>
      </c>
      <c r="L48" s="76">
        <f>'[1]Formulacion_POA '!K45</f>
        <v>43132</v>
      </c>
      <c r="M48" s="77">
        <f>'[1]Formulacion_POA '!L45</f>
        <v>43464</v>
      </c>
      <c r="N48" s="91">
        <f>'[1]F-TRI-1'!M46</f>
        <v>0.1</v>
      </c>
      <c r="O48" s="75">
        <f>'[1]F-TRI-1'!N46</f>
        <v>0.1</v>
      </c>
      <c r="P48" s="97">
        <f>'[1]F-TRI-2'!M46</f>
        <v>0.3</v>
      </c>
      <c r="Q48" s="75">
        <f>'[1]F-TRI-2'!N46</f>
        <v>0.3</v>
      </c>
      <c r="R48" s="74">
        <f>'[1]F-TRI-3'!M46</f>
        <v>0</v>
      </c>
      <c r="S48" s="75">
        <f>'[1]F-TRI-3'!N46</f>
        <v>0</v>
      </c>
      <c r="T48" s="74">
        <f>'[1]F-TRI-4'!M46</f>
        <v>0</v>
      </c>
      <c r="U48" s="75">
        <f>'[1]F-TRI-4'!N46</f>
        <v>0</v>
      </c>
      <c r="V48" s="75">
        <f t="shared" si="3"/>
        <v>0.4</v>
      </c>
      <c r="W48" s="80">
        <f t="shared" si="3"/>
        <v>0.4</v>
      </c>
      <c r="X48" s="102">
        <v>0</v>
      </c>
      <c r="Y48" s="103">
        <f>SUM('[1]F-TRI-1'!Q46+'[1]F-TRI-2'!Q46+'[1]F-TRI-3'!Q46+'[1]F-TRI-4'!Q46)</f>
        <v>0</v>
      </c>
      <c r="Z48" s="80">
        <f t="shared" si="4"/>
        <v>0</v>
      </c>
      <c r="AA48" s="81"/>
      <c r="AB48" s="82"/>
      <c r="AC48" s="82"/>
      <c r="AD48" s="82"/>
      <c r="AE48" s="83"/>
      <c r="AF48" s="50"/>
      <c r="AG48" s="51"/>
      <c r="AH48" s="51"/>
      <c r="AI48" s="51"/>
      <c r="AJ48" s="51"/>
      <c r="AK48" s="51"/>
      <c r="AL48" s="52"/>
    </row>
    <row r="49" spans="1:38" ht="68.25" customHeight="1">
      <c r="A49" s="70">
        <v>40</v>
      </c>
      <c r="B49" s="71"/>
      <c r="C49" s="71"/>
      <c r="D49" s="84"/>
      <c r="E49" s="85"/>
      <c r="F49" s="73" t="str">
        <f>'[1]Formulacion_POA '!F46</f>
        <v>Sensibilizar la  circular externa para presentación del balance social en asambleas</v>
      </c>
      <c r="G49" s="74" t="str">
        <f>'[1]Formulacion_POA '!G46</f>
        <v xml:space="preserve">Delegatura para la supervisión del ahorro y la forma asociativa </v>
      </c>
      <c r="H49" s="74" t="str">
        <f>'[1]Formulacion_POA '!H46</f>
        <v xml:space="preserve"># Videoconferencias realizadas / videoconferencias programadas </v>
      </c>
      <c r="I49" s="74">
        <f>'[1]Formulacion_POA '!I46</f>
        <v>1</v>
      </c>
      <c r="J49" s="74">
        <f t="shared" si="0"/>
        <v>1</v>
      </c>
      <c r="K49" s="75">
        <f>'[1]Formulacion_POA '!J46</f>
        <v>0.5</v>
      </c>
      <c r="L49" s="76">
        <f>'[1]Formulacion_POA '!K46</f>
        <v>43282</v>
      </c>
      <c r="M49" s="77">
        <f>'[1]Formulacion_POA '!L46</f>
        <v>43464</v>
      </c>
      <c r="N49" s="78">
        <f>'[1]F-TRI-1'!M47</f>
        <v>0</v>
      </c>
      <c r="O49" s="75">
        <f>'[1]F-TRI-1'!N47</f>
        <v>0</v>
      </c>
      <c r="P49" s="105">
        <f>'[1]F-TRI-2'!M47</f>
        <v>0</v>
      </c>
      <c r="Q49" s="75">
        <f>'[1]F-TRI-2'!N47</f>
        <v>0</v>
      </c>
      <c r="R49" s="74">
        <f>'[1]F-TRI-3'!M47</f>
        <v>0</v>
      </c>
      <c r="S49" s="75">
        <f>'[1]F-TRI-3'!N47</f>
        <v>0</v>
      </c>
      <c r="T49" s="74">
        <f>'[1]F-TRI-4'!M47</f>
        <v>0</v>
      </c>
      <c r="U49" s="75">
        <f>'[1]F-TRI-4'!N47</f>
        <v>0</v>
      </c>
      <c r="V49" s="74">
        <f t="shared" si="3"/>
        <v>0</v>
      </c>
      <c r="W49" s="80">
        <f t="shared" si="3"/>
        <v>0</v>
      </c>
      <c r="X49" s="102">
        <v>0</v>
      </c>
      <c r="Y49" s="103">
        <f>SUM('[1]F-TRI-1'!Q47+'[1]F-TRI-2'!Q47+'[1]F-TRI-3'!Q47+'[1]F-TRI-4'!Q47)</f>
        <v>0</v>
      </c>
      <c r="Z49" s="80">
        <f t="shared" si="4"/>
        <v>0</v>
      </c>
      <c r="AA49" s="81"/>
      <c r="AB49" s="82"/>
      <c r="AC49" s="82"/>
      <c r="AD49" s="82"/>
      <c r="AE49" s="83"/>
      <c r="AF49" s="50"/>
      <c r="AG49" s="51"/>
      <c r="AH49" s="51"/>
      <c r="AI49" s="51"/>
      <c r="AJ49" s="51"/>
      <c r="AK49" s="51"/>
      <c r="AL49" s="52"/>
    </row>
    <row r="50" spans="1:38" ht="68.25" customHeight="1" thickBot="1">
      <c r="A50" s="106">
        <v>41</v>
      </c>
      <c r="B50" s="44"/>
      <c r="C50" s="44"/>
      <c r="D50" s="107" t="s">
        <v>51</v>
      </c>
      <c r="E50" s="108">
        <v>0.3</v>
      </c>
      <c r="F50" s="109" t="str">
        <f>'[1]Formulacion_POA '!F47</f>
        <v>Realizar sensibilización sobre prácticas de Buen Gobierno en organizaciones del nivel 1 de supervisión</v>
      </c>
      <c r="G50" s="110" t="str">
        <f>'[1]Formulacion_POA '!G47</f>
        <v>Delegatura  la supervisión del ahorro y la forma asociativa 
Delegatura para la supervisión de la actividad financiera
Despacho</v>
      </c>
      <c r="H50" s="110" t="str">
        <f>'[1]Formulacion_POA '!H47</f>
        <v xml:space="preserve"> Número de sensibilizaciones realizadas/Número de sensibilizaciones programadas </v>
      </c>
      <c r="I50" s="110">
        <f>'[1]Formulacion_POA '!I47</f>
        <v>2</v>
      </c>
      <c r="J50" s="110">
        <f t="shared" si="0"/>
        <v>2</v>
      </c>
      <c r="K50" s="111">
        <f>'[1]Formulacion_POA '!J47</f>
        <v>1</v>
      </c>
      <c r="L50" s="112">
        <f>'[1]Formulacion_POA '!K47</f>
        <v>43252</v>
      </c>
      <c r="M50" s="113">
        <f>'[1]Formulacion_POA '!L47</f>
        <v>43464</v>
      </c>
      <c r="N50" s="114">
        <f>'[1]F-TRI-1'!M48</f>
        <v>0</v>
      </c>
      <c r="O50" s="111">
        <f>'[1]F-TRI-1'!N48</f>
        <v>0</v>
      </c>
      <c r="P50" s="79">
        <f>'[1]F-TRI-2'!M48</f>
        <v>0</v>
      </c>
      <c r="Q50" s="111">
        <f>'[1]F-TRI-2'!N48</f>
        <v>0</v>
      </c>
      <c r="R50" s="110">
        <f>'[1]F-TRI-3'!M48</f>
        <v>0</v>
      </c>
      <c r="S50" s="111">
        <f>'[1]F-TRI-3'!N48</f>
        <v>0</v>
      </c>
      <c r="T50" s="110">
        <f>'[1]F-TRI-4'!M48</f>
        <v>0</v>
      </c>
      <c r="U50" s="111">
        <f>'[1]F-TRI-4'!N48</f>
        <v>0</v>
      </c>
      <c r="V50" s="110">
        <f t="shared" si="3"/>
        <v>0</v>
      </c>
      <c r="W50" s="108">
        <f t="shared" si="3"/>
        <v>0</v>
      </c>
      <c r="X50" s="115">
        <v>0</v>
      </c>
      <c r="Y50" s="116">
        <f>SUM('[1]F-TRI-1'!Q48+'[1]F-TRI-2'!Q48+'[1]F-TRI-3'!Q48+'[1]F-TRI-4'!Q48)</f>
        <v>0</v>
      </c>
      <c r="Z50" s="108">
        <f t="shared" si="4"/>
        <v>0</v>
      </c>
      <c r="AA50" s="117"/>
      <c r="AB50" s="118"/>
      <c r="AC50" s="118"/>
      <c r="AD50" s="118"/>
      <c r="AE50" s="119"/>
      <c r="AF50" s="50"/>
      <c r="AG50" s="51"/>
      <c r="AH50" s="51"/>
      <c r="AI50" s="51"/>
      <c r="AJ50" s="51"/>
      <c r="AK50" s="51"/>
      <c r="AL50" s="52"/>
    </row>
    <row r="51" spans="1:38" ht="68.25" customHeight="1">
      <c r="A51" s="120">
        <v>42</v>
      </c>
      <c r="B51" s="54" t="s">
        <v>52</v>
      </c>
      <c r="C51" s="54" t="s">
        <v>53</v>
      </c>
      <c r="D51" s="54" t="s">
        <v>54</v>
      </c>
      <c r="E51" s="121">
        <f>1/7</f>
        <v>0.14285714285714285</v>
      </c>
      <c r="F51" s="57" t="str">
        <f>'[1]Formulacion_POA '!F48</f>
        <v>Llevar a una solucion informática con la caracterización del modelo para el crecimiento del universo de las entidades que deben reportar información.</v>
      </c>
      <c r="G51" s="58" t="str">
        <f>'[1]Formulacion_POA '!G48</f>
        <v>Oficina Asesora de Planeación y Sistemas</v>
      </c>
      <c r="H51" s="58" t="str">
        <f>'[1]Formulacion_POA '!H48</f>
        <v>Crecimiento en el No. De organizaciones que reportan información</v>
      </c>
      <c r="I51" s="58">
        <f>'[1]Formulacion_POA '!I48</f>
        <v>1</v>
      </c>
      <c r="J51" s="58">
        <f t="shared" si="0"/>
        <v>1</v>
      </c>
      <c r="K51" s="59">
        <f>'[1]Formulacion_POA '!J48</f>
        <v>0.6</v>
      </c>
      <c r="L51" s="60">
        <f>'[1]Formulacion_POA '!K48</f>
        <v>43101</v>
      </c>
      <c r="M51" s="61">
        <f>'[1]Formulacion_POA '!L48</f>
        <v>43465</v>
      </c>
      <c r="N51" s="122">
        <f>'[1]F-TRI-1'!M49</f>
        <v>0.5</v>
      </c>
      <c r="O51" s="59">
        <f>'[1]F-TRI-1'!N49</f>
        <v>0.5</v>
      </c>
      <c r="P51" s="89">
        <f>'[1]F-TRI-2'!M49</f>
        <v>0.4</v>
      </c>
      <c r="Q51" s="59">
        <f>'[1]F-TRI-2'!N49</f>
        <v>0.4</v>
      </c>
      <c r="R51" s="58">
        <f>'[1]F-TRI-3'!M49</f>
        <v>0</v>
      </c>
      <c r="S51" s="59">
        <f>'[1]F-TRI-3'!N49</f>
        <v>0</v>
      </c>
      <c r="T51" s="58">
        <f>'[1]F-TRI-4'!M49</f>
        <v>0</v>
      </c>
      <c r="U51" s="59">
        <f>'[1]F-TRI-4'!N49</f>
        <v>0</v>
      </c>
      <c r="V51" s="123">
        <f t="shared" si="3"/>
        <v>0.9</v>
      </c>
      <c r="W51" s="65">
        <f t="shared" si="3"/>
        <v>0.9</v>
      </c>
      <c r="X51" s="124">
        <f>6677000*4+6677000+4875000</f>
        <v>38260000</v>
      </c>
      <c r="Y51" s="125">
        <f>SUM('[1]F-TRI-1'!Q49+'[1]F-TRI-2'!Q49+'[1]F-TRI-3'!Q49+'[1]F-TRI-4'!Q49)</f>
        <v>25506666</v>
      </c>
      <c r="Z51" s="65">
        <f t="shared" si="4"/>
        <v>0.66666664924202823</v>
      </c>
      <c r="AA51" s="126"/>
      <c r="AB51" s="127"/>
      <c r="AC51" s="127"/>
      <c r="AD51" s="127"/>
      <c r="AE51" s="128"/>
      <c r="AF51" s="50"/>
      <c r="AG51" s="51"/>
      <c r="AH51" s="51"/>
      <c r="AI51" s="51"/>
      <c r="AJ51" s="51"/>
      <c r="AK51" s="51"/>
      <c r="AL51" s="52"/>
    </row>
    <row r="52" spans="1:38" ht="68.25" customHeight="1">
      <c r="A52" s="70">
        <v>43</v>
      </c>
      <c r="B52" s="71"/>
      <c r="C52" s="71"/>
      <c r="D52" s="84"/>
      <c r="E52" s="84"/>
      <c r="F52" s="73" t="str">
        <f>'[1]Formulacion_POA '!F49</f>
        <v>Establecer las reglas de negocio, intercambio y remisión de información  con  confecamaras (RUES) para realizar seguimiento del reporte de rendición de cuentas del universo de organizaciones vigiladas.</v>
      </c>
      <c r="G52" s="74" t="str">
        <f>'[1]Formulacion_POA '!G49</f>
        <v>Oficina Asesora de Planeación y Sistemas</v>
      </c>
      <c r="H52" s="74" t="str">
        <f>'[1]Formulacion_POA '!H49</f>
        <v>No. De entidades que se incorporan en la base de datos/No. De entidades del universo identificadas que no reportaron</v>
      </c>
      <c r="I52" s="74">
        <f>'[1]Formulacion_POA '!I49</f>
        <v>1</v>
      </c>
      <c r="J52" s="74">
        <f t="shared" si="0"/>
        <v>1</v>
      </c>
      <c r="K52" s="75">
        <f>'[1]Formulacion_POA '!J49</f>
        <v>0.4</v>
      </c>
      <c r="L52" s="76">
        <f>'[1]Formulacion_POA '!K49</f>
        <v>43101</v>
      </c>
      <c r="M52" s="77">
        <f>'[1]Formulacion_POA '!L49</f>
        <v>43465</v>
      </c>
      <c r="N52" s="100">
        <f>'[1]F-TRI-1'!M50</f>
        <v>1</v>
      </c>
      <c r="O52" s="75">
        <f>'[1]F-TRI-1'!N50</f>
        <v>1</v>
      </c>
      <c r="P52" s="63">
        <f>'[1]F-TRI-2'!M50</f>
        <v>0</v>
      </c>
      <c r="Q52" s="75">
        <f>'[1]F-TRI-2'!N50</f>
        <v>0</v>
      </c>
      <c r="R52" s="74">
        <f>'[1]F-TRI-3'!M50</f>
        <v>0</v>
      </c>
      <c r="S52" s="75">
        <f>'[1]F-TRI-3'!N50</f>
        <v>0</v>
      </c>
      <c r="T52" s="74">
        <f>'[1]F-TRI-4'!M50</f>
        <v>0</v>
      </c>
      <c r="U52" s="75">
        <f>'[1]F-TRI-4'!N50</f>
        <v>0</v>
      </c>
      <c r="V52" s="88">
        <f t="shared" si="3"/>
        <v>1</v>
      </c>
      <c r="W52" s="80">
        <f t="shared" si="3"/>
        <v>1</v>
      </c>
      <c r="X52" s="102">
        <f>17358000*3+4785000*2+6677000*2+2782000*10*3+3895000*10*2+3338000*10</f>
        <v>269738000</v>
      </c>
      <c r="Y52" s="103">
        <f>SUM('[1]F-TRI-1'!Q50+'[1]F-TRI-2'!Q50+'[1]F-TRI-3'!Q50+'[1]F-TRI-4'!Q50)</f>
        <v>179825334</v>
      </c>
      <c r="Z52" s="80">
        <f t="shared" si="4"/>
        <v>0.66666666913820072</v>
      </c>
      <c r="AA52" s="81"/>
      <c r="AB52" s="82"/>
      <c r="AC52" s="82"/>
      <c r="AD52" s="82"/>
      <c r="AE52" s="83"/>
      <c r="AF52" s="50"/>
      <c r="AG52" s="51"/>
      <c r="AH52" s="51"/>
      <c r="AI52" s="51"/>
      <c r="AJ52" s="51"/>
      <c r="AK52" s="51"/>
      <c r="AL52" s="52"/>
    </row>
    <row r="53" spans="1:38" ht="68.25" customHeight="1">
      <c r="A53" s="70">
        <v>44</v>
      </c>
      <c r="B53" s="71"/>
      <c r="C53" s="71"/>
      <c r="D53" s="94" t="s">
        <v>55</v>
      </c>
      <c r="E53" s="129">
        <f>1/7</f>
        <v>0.14285714285714285</v>
      </c>
      <c r="F53" s="73" t="str">
        <f>'[1]Formulacion_POA '!F50</f>
        <v>Actualizar el marco de referencia técnica en la inteligencia de negocios</v>
      </c>
      <c r="G53" s="74" t="str">
        <f>'[1]Formulacion_POA '!G50</f>
        <v>Oficina Asesora de Planeación y Sistemas</v>
      </c>
      <c r="H53" s="74" t="str">
        <f>'[1]Formulacion_POA '!H50</f>
        <v>No documentos realizados / No documentos programados</v>
      </c>
      <c r="I53" s="74">
        <f>'[1]Formulacion_POA '!I50</f>
        <v>1</v>
      </c>
      <c r="J53" s="74">
        <f t="shared" si="0"/>
        <v>1</v>
      </c>
      <c r="K53" s="75">
        <f>'[1]Formulacion_POA '!J50</f>
        <v>0.2</v>
      </c>
      <c r="L53" s="76">
        <f>'[1]Formulacion_POA '!K50</f>
        <v>43101</v>
      </c>
      <c r="M53" s="77">
        <f>'[1]Formulacion_POA '!L50</f>
        <v>43465</v>
      </c>
      <c r="N53" s="130">
        <f>'[1]F-TRI-1'!M51</f>
        <v>0.5</v>
      </c>
      <c r="O53" s="75">
        <f>'[1]F-TRI-1'!N51</f>
        <v>0.5</v>
      </c>
      <c r="P53" s="89">
        <f>'[1]F-TRI-2'!M51</f>
        <v>0.5</v>
      </c>
      <c r="Q53" s="75">
        <f>'[1]F-TRI-2'!N51</f>
        <v>0.5</v>
      </c>
      <c r="R53" s="74">
        <f>'[1]F-TRI-3'!M51</f>
        <v>0</v>
      </c>
      <c r="S53" s="75">
        <f>'[1]F-TRI-3'!N51</f>
        <v>0</v>
      </c>
      <c r="T53" s="74">
        <f>'[1]F-TRI-4'!M51</f>
        <v>0</v>
      </c>
      <c r="U53" s="75">
        <f>'[1]F-TRI-4'!N51</f>
        <v>0</v>
      </c>
      <c r="V53" s="131">
        <f t="shared" si="3"/>
        <v>1</v>
      </c>
      <c r="W53" s="80">
        <f t="shared" si="3"/>
        <v>1</v>
      </c>
      <c r="X53" s="102">
        <f>6677000*8+4785000*2</f>
        <v>62986000</v>
      </c>
      <c r="Y53" s="103">
        <f>SUM('[1]F-TRI-1'!Q51+'[1]F-TRI-2'!Q51+'[1]F-TRI-3'!Q51+'[1]F-TRI-4'!Q51)</f>
        <v>41990666</v>
      </c>
      <c r="Z53" s="80">
        <f t="shared" si="4"/>
        <v>0.66666665608230402</v>
      </c>
      <c r="AA53" s="81"/>
      <c r="AB53" s="82"/>
      <c r="AC53" s="82"/>
      <c r="AD53" s="82"/>
      <c r="AE53" s="83"/>
      <c r="AF53" s="50"/>
      <c r="AG53" s="51"/>
      <c r="AH53" s="51"/>
      <c r="AI53" s="51"/>
      <c r="AJ53" s="51"/>
      <c r="AK53" s="51"/>
      <c r="AL53" s="52"/>
    </row>
    <row r="54" spans="1:38" ht="68.25" customHeight="1">
      <c r="A54" s="70">
        <v>45</v>
      </c>
      <c r="B54" s="71"/>
      <c r="C54" s="71"/>
      <c r="D54" s="71"/>
      <c r="E54" s="71"/>
      <c r="F54" s="73" t="str">
        <f>'[1]Formulacion_POA '!F51</f>
        <v>Capacitar el usuario final sobre el alcance y uso de la herramienta</v>
      </c>
      <c r="G54" s="74" t="str">
        <f>'[1]Formulacion_POA '!G51</f>
        <v>Oficina Asesora de Planeación y Sistemas</v>
      </c>
      <c r="H54" s="74" t="str">
        <f>'[1]Formulacion_POA '!H51</f>
        <v>No capacitaciones realizadas / No capacitaciones programadas</v>
      </c>
      <c r="I54" s="74">
        <f>'[1]Formulacion_POA '!I51</f>
        <v>4</v>
      </c>
      <c r="J54" s="74">
        <f t="shared" si="0"/>
        <v>4</v>
      </c>
      <c r="K54" s="75">
        <f>'[1]Formulacion_POA '!J51</f>
        <v>0.2</v>
      </c>
      <c r="L54" s="76">
        <f>'[1]Formulacion_POA '!K51</f>
        <v>43282</v>
      </c>
      <c r="M54" s="77">
        <f>'[1]Formulacion_POA '!L51</f>
        <v>43465</v>
      </c>
      <c r="N54" s="100">
        <f>'[1]F-TRI-1'!M52</f>
        <v>0</v>
      </c>
      <c r="O54" s="75">
        <f>'[1]F-TRI-1'!N52</f>
        <v>0</v>
      </c>
      <c r="P54" s="79">
        <f>'[1]F-TRI-2'!M52</f>
        <v>0</v>
      </c>
      <c r="Q54" s="75">
        <f>'[1]F-TRI-2'!N52</f>
        <v>0</v>
      </c>
      <c r="R54" s="74">
        <f>'[1]F-TRI-3'!M52</f>
        <v>0</v>
      </c>
      <c r="S54" s="75">
        <f>'[1]F-TRI-3'!N52</f>
        <v>0</v>
      </c>
      <c r="T54" s="74">
        <f>'[1]F-TRI-4'!M52</f>
        <v>0</v>
      </c>
      <c r="U54" s="75">
        <f>'[1]F-TRI-4'!N52</f>
        <v>0</v>
      </c>
      <c r="V54" s="88">
        <f t="shared" si="3"/>
        <v>0</v>
      </c>
      <c r="W54" s="80">
        <f t="shared" si="3"/>
        <v>0</v>
      </c>
      <c r="X54" s="102">
        <f>6677000*3+4785000*2</f>
        <v>29601000</v>
      </c>
      <c r="Y54" s="103">
        <f>SUM('[1]F-TRI-1'!Q52+'[1]F-TRI-2'!Q52+'[1]F-TRI-3'!Q52+'[1]F-TRI-4'!Q52)</f>
        <v>0</v>
      </c>
      <c r="Z54" s="80">
        <f t="shared" si="4"/>
        <v>0</v>
      </c>
      <c r="AA54" s="81"/>
      <c r="AB54" s="82"/>
      <c r="AC54" s="82"/>
      <c r="AD54" s="82"/>
      <c r="AE54" s="83"/>
      <c r="AF54" s="50"/>
      <c r="AG54" s="51"/>
      <c r="AH54" s="51"/>
      <c r="AI54" s="51"/>
      <c r="AJ54" s="51"/>
      <c r="AK54" s="51"/>
      <c r="AL54" s="52"/>
    </row>
    <row r="55" spans="1:38" ht="68.25" customHeight="1">
      <c r="A55" s="70">
        <v>46</v>
      </c>
      <c r="B55" s="71"/>
      <c r="C55" s="71"/>
      <c r="D55" s="71"/>
      <c r="E55" s="71"/>
      <c r="F55" s="73" t="str">
        <f>'[1]Formulacion_POA '!F52</f>
        <v>Entrega de producto y registro intelectual del producto</v>
      </c>
      <c r="G55" s="74" t="str">
        <f>'[1]Formulacion_POA '!G52</f>
        <v>Oficina Asesora de Planeación y Sistemas</v>
      </c>
      <c r="H55" s="74" t="str">
        <f>'[1]Formulacion_POA '!H52</f>
        <v>Documento registrado</v>
      </c>
      <c r="I55" s="74">
        <f>'[1]Formulacion_POA '!I52</f>
        <v>1</v>
      </c>
      <c r="J55" s="74">
        <f t="shared" si="0"/>
        <v>1</v>
      </c>
      <c r="K55" s="75">
        <f>'[1]Formulacion_POA '!J52</f>
        <v>0.3</v>
      </c>
      <c r="L55" s="76">
        <f>'[1]Formulacion_POA '!K52</f>
        <v>43101</v>
      </c>
      <c r="M55" s="77">
        <f>'[1]Formulacion_POA '!L52</f>
        <v>43465</v>
      </c>
      <c r="N55" s="100">
        <f>'[1]F-TRI-1'!M53</f>
        <v>0</v>
      </c>
      <c r="O55" s="75">
        <f>'[1]F-TRI-1'!N53</f>
        <v>0</v>
      </c>
      <c r="P55" s="79">
        <f>'[1]F-TRI-2'!M53</f>
        <v>0.25</v>
      </c>
      <c r="Q55" s="75">
        <f>'[1]F-TRI-2'!N53</f>
        <v>0.25</v>
      </c>
      <c r="R55" s="74">
        <f>'[1]F-TRI-3'!M53</f>
        <v>0</v>
      </c>
      <c r="S55" s="75">
        <f>'[1]F-TRI-3'!N53</f>
        <v>0</v>
      </c>
      <c r="T55" s="74">
        <f>'[1]F-TRI-4'!M53</f>
        <v>0</v>
      </c>
      <c r="U55" s="75">
        <f>'[1]F-TRI-4'!N53</f>
        <v>0</v>
      </c>
      <c r="V55" s="88">
        <f t="shared" si="3"/>
        <v>0.25</v>
      </c>
      <c r="W55" s="80">
        <f t="shared" si="3"/>
        <v>0.25</v>
      </c>
      <c r="X55" s="102">
        <v>0</v>
      </c>
      <c r="Y55" s="103">
        <f>SUM('[1]F-TRI-1'!Q53+'[1]F-TRI-2'!Q53+'[1]F-TRI-3'!Q53+'[1]F-TRI-4'!Q53)</f>
        <v>0</v>
      </c>
      <c r="Z55" s="80">
        <f t="shared" si="4"/>
        <v>0</v>
      </c>
      <c r="AA55" s="81"/>
      <c r="AB55" s="82"/>
      <c r="AC55" s="82"/>
      <c r="AD55" s="82"/>
      <c r="AE55" s="83"/>
      <c r="AF55" s="50"/>
      <c r="AG55" s="51"/>
      <c r="AH55" s="51"/>
      <c r="AI55" s="51"/>
      <c r="AJ55" s="51"/>
      <c r="AK55" s="51"/>
      <c r="AL55" s="52"/>
    </row>
    <row r="56" spans="1:38" ht="68.25" customHeight="1">
      <c r="A56" s="70">
        <v>47</v>
      </c>
      <c r="B56" s="71"/>
      <c r="C56" s="71"/>
      <c r="D56" s="84"/>
      <c r="E56" s="71"/>
      <c r="F56" s="73" t="str">
        <f>'[1]Formulacion_POA '!F53</f>
        <v>Incluir nuevas variables del formulario de rendición de cuentas de la circular básica contable y financiera y los ajustes, para la aplicación de normas NIIF y supervisión por riesgos, en la herramienta de inteligencia de negocios (Cubos de información).</v>
      </c>
      <c r="G56" s="74" t="str">
        <f>'[1]Formulacion_POA '!G53</f>
        <v>Oficina Asesora de Planeación y Sistemas</v>
      </c>
      <c r="H56" s="74" t="str">
        <f>'[1]Formulacion_POA '!H53</f>
        <v>No Cubos implementados / No de cubos programados</v>
      </c>
      <c r="I56" s="74">
        <f>'[1]Formulacion_POA '!I53</f>
        <v>3</v>
      </c>
      <c r="J56" s="74">
        <f t="shared" si="0"/>
        <v>3</v>
      </c>
      <c r="K56" s="75">
        <f>'[1]Formulacion_POA '!J53</f>
        <v>0.3</v>
      </c>
      <c r="L56" s="76">
        <f>'[1]Formulacion_POA '!K53</f>
        <v>43282</v>
      </c>
      <c r="M56" s="77">
        <f>'[1]Formulacion_POA '!L53</f>
        <v>43465</v>
      </c>
      <c r="N56" s="100">
        <f>'[1]F-TRI-1'!M54</f>
        <v>0</v>
      </c>
      <c r="O56" s="75">
        <f>'[1]F-TRI-1'!N54</f>
        <v>0</v>
      </c>
      <c r="P56" s="132">
        <f>'[1]F-TRI-2'!M54</f>
        <v>0.3</v>
      </c>
      <c r="Q56" s="75">
        <f>'[1]F-TRI-2'!N54</f>
        <v>9.9999999999999992E-2</v>
      </c>
      <c r="R56" s="74">
        <f>'[1]F-TRI-3'!M54</f>
        <v>0</v>
      </c>
      <c r="S56" s="75">
        <f>'[1]F-TRI-3'!N54</f>
        <v>0</v>
      </c>
      <c r="T56" s="74">
        <f>'[1]F-TRI-4'!M54</f>
        <v>0</v>
      </c>
      <c r="U56" s="75">
        <f>'[1]F-TRI-4'!N54</f>
        <v>0</v>
      </c>
      <c r="V56" s="90">
        <f t="shared" si="3"/>
        <v>0.3</v>
      </c>
      <c r="W56" s="80">
        <f t="shared" si="3"/>
        <v>9.9999999999999992E-2</v>
      </c>
      <c r="X56" s="102">
        <f>6677000*2+4785000*3</f>
        <v>27709000</v>
      </c>
      <c r="Y56" s="103">
        <f>SUM('[1]F-TRI-1'!Q54+'[1]F-TRI-2'!Q54+'[1]F-TRI-3'!Q54+'[1]F-TRI-4'!Q54)</f>
        <v>0</v>
      </c>
      <c r="Z56" s="80">
        <f t="shared" si="4"/>
        <v>0</v>
      </c>
      <c r="AA56" s="81"/>
      <c r="AB56" s="82"/>
      <c r="AC56" s="82"/>
      <c r="AD56" s="82"/>
      <c r="AE56" s="83"/>
      <c r="AF56" s="50"/>
      <c r="AG56" s="51"/>
      <c r="AH56" s="51"/>
      <c r="AI56" s="51"/>
      <c r="AJ56" s="51"/>
      <c r="AK56" s="51"/>
      <c r="AL56" s="52"/>
    </row>
    <row r="57" spans="1:38" ht="68.25" customHeight="1">
      <c r="A57" s="70">
        <v>48</v>
      </c>
      <c r="B57" s="71"/>
      <c r="C57" s="71"/>
      <c r="D57" s="94" t="s">
        <v>56</v>
      </c>
      <c r="E57" s="129">
        <f>1/7</f>
        <v>0.14285714285714285</v>
      </c>
      <c r="F57" s="73" t="str">
        <f>'[1]Formulacion_POA '!F54</f>
        <v>Hacer inventario de todos los desarrollos propios y contratados que tiene la Superintendencia</v>
      </c>
      <c r="G57" s="74" t="str">
        <f>'[1]Formulacion_POA '!G54</f>
        <v>Oficina Asesora de Planeación y Sistemas</v>
      </c>
      <c r="H57" s="74" t="str">
        <f>'[1]Formulacion_POA '!H54</f>
        <v>Inventario realizado</v>
      </c>
      <c r="I57" s="74">
        <f>'[1]Formulacion_POA '!I54</f>
        <v>1</v>
      </c>
      <c r="J57" s="74">
        <f t="shared" si="0"/>
        <v>1</v>
      </c>
      <c r="K57" s="75">
        <f>'[1]Formulacion_POA '!J54</f>
        <v>0.1</v>
      </c>
      <c r="L57" s="76">
        <f>'[1]Formulacion_POA '!K54</f>
        <v>43101</v>
      </c>
      <c r="M57" s="77">
        <f>'[1]Formulacion_POA '!L54</f>
        <v>43465</v>
      </c>
      <c r="N57" s="100">
        <f>'[1]F-TRI-1'!M55</f>
        <v>1</v>
      </c>
      <c r="O57" s="75">
        <f>'[1]F-TRI-1'!N55</f>
        <v>1</v>
      </c>
      <c r="P57" s="79">
        <f>'[1]F-TRI-2'!M55</f>
        <v>0</v>
      </c>
      <c r="Q57" s="75">
        <f>'[1]F-TRI-2'!N55</f>
        <v>0</v>
      </c>
      <c r="R57" s="74">
        <f>'[1]F-TRI-3'!M55</f>
        <v>0</v>
      </c>
      <c r="S57" s="75">
        <f>'[1]F-TRI-3'!N55</f>
        <v>0</v>
      </c>
      <c r="T57" s="74">
        <f>'[1]F-TRI-4'!M55</f>
        <v>0</v>
      </c>
      <c r="U57" s="75">
        <f>'[1]F-TRI-4'!N55</f>
        <v>0</v>
      </c>
      <c r="V57" s="88">
        <f t="shared" si="3"/>
        <v>1</v>
      </c>
      <c r="W57" s="80">
        <f t="shared" si="3"/>
        <v>1</v>
      </c>
      <c r="X57" s="102">
        <f>5341000*2</f>
        <v>10682000</v>
      </c>
      <c r="Y57" s="103">
        <f>SUM('[1]F-TRI-1'!Q55+'[1]F-TRI-2'!Q55+'[1]F-TRI-3'!Q55+'[1]F-TRI-4'!Q55)</f>
        <v>21364000</v>
      </c>
      <c r="Z57" s="80">
        <f t="shared" si="4"/>
        <v>2</v>
      </c>
      <c r="AA57" s="81"/>
      <c r="AB57" s="82"/>
      <c r="AC57" s="82"/>
      <c r="AD57" s="82"/>
      <c r="AE57" s="83"/>
      <c r="AF57" s="50"/>
      <c r="AG57" s="51"/>
      <c r="AH57" s="51"/>
      <c r="AI57" s="51"/>
      <c r="AJ57" s="51"/>
      <c r="AK57" s="51"/>
      <c r="AL57" s="52"/>
    </row>
    <row r="58" spans="1:38" ht="68.25" customHeight="1">
      <c r="A58" s="70">
        <v>49</v>
      </c>
      <c r="B58" s="71"/>
      <c r="C58" s="71"/>
      <c r="D58" s="71"/>
      <c r="E58" s="71"/>
      <c r="F58" s="73" t="str">
        <f>'[1]Formulacion_POA '!F55</f>
        <v>Análisis comparado de los aplicativos inventariados contra la metodología SCRUM para establecer las brechas de cada uno de ellos.</v>
      </c>
      <c r="G58" s="74" t="str">
        <f>'[1]Formulacion_POA '!G55</f>
        <v>Oficina Asesora de Planeación y Sistemas</v>
      </c>
      <c r="H58" s="74" t="str">
        <f>'[1]Formulacion_POA '!H55</f>
        <v>Documento realizado</v>
      </c>
      <c r="I58" s="74">
        <f>'[1]Formulacion_POA '!I55</f>
        <v>1</v>
      </c>
      <c r="J58" s="74">
        <f t="shared" si="0"/>
        <v>1</v>
      </c>
      <c r="K58" s="75">
        <f>'[1]Formulacion_POA '!J55</f>
        <v>0.1</v>
      </c>
      <c r="L58" s="76">
        <f>'[1]Formulacion_POA '!K55</f>
        <v>43101</v>
      </c>
      <c r="M58" s="77">
        <f>'[1]Formulacion_POA '!L55</f>
        <v>43465</v>
      </c>
      <c r="N58" s="130">
        <f>'[1]F-TRI-1'!M56</f>
        <v>0.25</v>
      </c>
      <c r="O58" s="75">
        <f>'[1]F-TRI-1'!N56</f>
        <v>0.25</v>
      </c>
      <c r="P58" s="89">
        <f>'[1]F-TRI-2'!M56</f>
        <v>0.25</v>
      </c>
      <c r="Q58" s="75">
        <f>'[1]F-TRI-2'!N56</f>
        <v>0.25</v>
      </c>
      <c r="R58" s="74">
        <f>'[1]F-TRI-3'!M56</f>
        <v>0</v>
      </c>
      <c r="S58" s="75">
        <f>'[1]F-TRI-3'!N56</f>
        <v>0</v>
      </c>
      <c r="T58" s="74">
        <f>'[1]F-TRI-4'!M56</f>
        <v>0</v>
      </c>
      <c r="U58" s="75">
        <f>'[1]F-TRI-4'!N56</f>
        <v>0</v>
      </c>
      <c r="V58" s="131">
        <f t="shared" ref="V58:W73" si="5">N58+P58+R58+T58</f>
        <v>0.5</v>
      </c>
      <c r="W58" s="80">
        <f t="shared" si="5"/>
        <v>0.5</v>
      </c>
      <c r="X58" s="102">
        <f>5341000*2+6677000+4785000</f>
        <v>22144000</v>
      </c>
      <c r="Y58" s="103">
        <f>SUM('[1]F-TRI-1'!Q56+'[1]F-TRI-2'!Q56+'[1]F-TRI-3'!Q56+'[1]F-TRI-4'!Q56)</f>
        <v>14762666</v>
      </c>
      <c r="Z58" s="80">
        <f t="shared" si="4"/>
        <v>0.66666663656069369</v>
      </c>
      <c r="AA58" s="81"/>
      <c r="AB58" s="82"/>
      <c r="AC58" s="82"/>
      <c r="AD58" s="82"/>
      <c r="AE58" s="83"/>
      <c r="AF58" s="50"/>
      <c r="AG58" s="51"/>
      <c r="AH58" s="51"/>
      <c r="AI58" s="51"/>
      <c r="AJ58" s="51"/>
      <c r="AK58" s="51"/>
      <c r="AL58" s="52"/>
    </row>
    <row r="59" spans="1:38" ht="68.25" customHeight="1">
      <c r="A59" s="70">
        <v>50</v>
      </c>
      <c r="B59" s="71"/>
      <c r="C59" s="71"/>
      <c r="D59" s="71"/>
      <c r="E59" s="71"/>
      <c r="F59" s="73" t="str">
        <f>'[1]Formulacion_POA '!F56</f>
        <v>Estructurar y capacitar sobre el uso interno de la metodología SCRUM por parte de usuarios y desarrolladores dentro de la entidad</v>
      </c>
      <c r="G59" s="74" t="str">
        <f>'[1]Formulacion_POA '!G56</f>
        <v>Oficina Asesora de Planeación y Sistemas</v>
      </c>
      <c r="H59" s="74" t="str">
        <f>'[1]Formulacion_POA '!H56</f>
        <v>No capacitaciones realizadoas / No Capacitaciones Programadas</v>
      </c>
      <c r="I59" s="74">
        <f>'[1]Formulacion_POA '!I56</f>
        <v>3</v>
      </c>
      <c r="J59" s="74">
        <f t="shared" si="0"/>
        <v>3</v>
      </c>
      <c r="K59" s="75">
        <f>'[1]Formulacion_POA '!J56</f>
        <v>0.2</v>
      </c>
      <c r="L59" s="76">
        <f>'[1]Formulacion_POA '!K56</f>
        <v>43101</v>
      </c>
      <c r="M59" s="77">
        <f>'[1]Formulacion_POA '!L56</f>
        <v>43465</v>
      </c>
      <c r="N59" s="78">
        <f>'[1]F-TRI-1'!M57</f>
        <v>1</v>
      </c>
      <c r="O59" s="75">
        <f>'[1]F-TRI-1'!N57</f>
        <v>0.33333333333333331</v>
      </c>
      <c r="P59" s="63">
        <f>'[1]F-TRI-2'!M57</f>
        <v>1</v>
      </c>
      <c r="Q59" s="75">
        <f>'[1]F-TRI-2'!N57</f>
        <v>0.33333333333333331</v>
      </c>
      <c r="R59" s="74">
        <f>'[1]F-TRI-3'!M57</f>
        <v>0</v>
      </c>
      <c r="S59" s="75">
        <f>'[1]F-TRI-3'!N57</f>
        <v>0</v>
      </c>
      <c r="T59" s="74">
        <f>'[1]F-TRI-4'!M57</f>
        <v>0</v>
      </c>
      <c r="U59" s="75">
        <f>'[1]F-TRI-4'!N57</f>
        <v>0</v>
      </c>
      <c r="V59" s="88">
        <f t="shared" si="5"/>
        <v>2</v>
      </c>
      <c r="W59" s="80">
        <f t="shared" si="5"/>
        <v>0.66666666666666663</v>
      </c>
      <c r="X59" s="102">
        <f>5341000*3</f>
        <v>16023000</v>
      </c>
      <c r="Y59" s="103">
        <f>SUM('[1]F-TRI-1'!Q57+'[1]F-TRI-2'!Q57+'[1]F-TRI-3'!Q57+'[1]F-TRI-4'!Q57)</f>
        <v>10682000</v>
      </c>
      <c r="Z59" s="80">
        <f t="shared" si="4"/>
        <v>0.66666666666666663</v>
      </c>
      <c r="AA59" s="81"/>
      <c r="AB59" s="82"/>
      <c r="AC59" s="82"/>
      <c r="AD59" s="82"/>
      <c r="AE59" s="83"/>
      <c r="AF59" s="50"/>
      <c r="AG59" s="51"/>
      <c r="AH59" s="51"/>
      <c r="AI59" s="51"/>
      <c r="AJ59" s="51"/>
      <c r="AK59" s="51"/>
      <c r="AL59" s="52"/>
    </row>
    <row r="60" spans="1:38" ht="68.25" customHeight="1">
      <c r="A60" s="70">
        <v>51</v>
      </c>
      <c r="B60" s="71"/>
      <c r="C60" s="71"/>
      <c r="D60" s="71"/>
      <c r="E60" s="71"/>
      <c r="F60" s="73" t="str">
        <f>'[1]Formulacion_POA '!F57</f>
        <v>Separar los ambientes de desarrollo y producción en hardware</v>
      </c>
      <c r="G60" s="74" t="str">
        <f>'[1]Formulacion_POA '!G57</f>
        <v>Oficina Asesora de Planeación y Sistemas</v>
      </c>
      <c r="H60" s="74" t="str">
        <f>'[1]Formulacion_POA '!H57</f>
        <v>No. De ambientes separados / No. De ambientes programados</v>
      </c>
      <c r="I60" s="74">
        <f>'[1]Formulacion_POA '!I57</f>
        <v>2</v>
      </c>
      <c r="J60" s="74">
        <f t="shared" si="0"/>
        <v>2</v>
      </c>
      <c r="K60" s="75">
        <f>'[1]Formulacion_POA '!J57</f>
        <v>0.2</v>
      </c>
      <c r="L60" s="76">
        <f>'[1]Formulacion_POA '!K57</f>
        <v>43101</v>
      </c>
      <c r="M60" s="77">
        <f>'[1]Formulacion_POA '!L57</f>
        <v>43465</v>
      </c>
      <c r="N60" s="100">
        <f>'[1]F-TRI-1'!M58</f>
        <v>0.5</v>
      </c>
      <c r="O60" s="75">
        <f>'[1]F-TRI-1'!N58</f>
        <v>0.25</v>
      </c>
      <c r="P60" s="63">
        <f>'[1]F-TRI-2'!M58</f>
        <v>1.5</v>
      </c>
      <c r="Q60" s="75">
        <f>'[1]F-TRI-2'!N58</f>
        <v>0.75</v>
      </c>
      <c r="R60" s="74">
        <f>'[1]F-TRI-3'!M58</f>
        <v>0</v>
      </c>
      <c r="S60" s="75">
        <f>'[1]F-TRI-3'!N58</f>
        <v>0</v>
      </c>
      <c r="T60" s="74">
        <f>'[1]F-TRI-4'!M58</f>
        <v>0</v>
      </c>
      <c r="U60" s="75">
        <f>'[1]F-TRI-4'!N58</f>
        <v>0</v>
      </c>
      <c r="V60" s="88">
        <f t="shared" si="5"/>
        <v>2</v>
      </c>
      <c r="W60" s="80">
        <f t="shared" si="5"/>
        <v>1</v>
      </c>
      <c r="X60" s="102">
        <f>5341000*4+31436600+30602000</f>
        <v>83402600</v>
      </c>
      <c r="Y60" s="103">
        <f>SUM('[1]F-TRI-1'!Q58+'[1]F-TRI-2'!Q58+'[1]F-TRI-3'!Q58+'[1]F-TRI-4'!Q58)</f>
        <v>55601734</v>
      </c>
      <c r="Z60" s="80">
        <f t="shared" si="4"/>
        <v>0.66666667466002261</v>
      </c>
      <c r="AA60" s="81"/>
      <c r="AB60" s="82"/>
      <c r="AC60" s="82"/>
      <c r="AD60" s="82"/>
      <c r="AE60" s="83"/>
      <c r="AF60" s="50"/>
      <c r="AG60" s="51"/>
      <c r="AH60" s="51"/>
      <c r="AI60" s="51"/>
      <c r="AJ60" s="51"/>
      <c r="AK60" s="51"/>
      <c r="AL60" s="52"/>
    </row>
    <row r="61" spans="1:38" ht="68.25" customHeight="1">
      <c r="A61" s="70">
        <v>52</v>
      </c>
      <c r="B61" s="71"/>
      <c r="C61" s="71"/>
      <c r="D61" s="71"/>
      <c r="E61" s="71"/>
      <c r="F61" s="73" t="str">
        <f>'[1]Formulacion_POA '!F58</f>
        <v>Levantamiento de requisitos y desarrollo de productos bajo estandares de metodología SCRUM</v>
      </c>
      <c r="G61" s="74" t="str">
        <f>'[1]Formulacion_POA '!G58</f>
        <v>Oficina Asesora de Planeación y Sistemas</v>
      </c>
      <c r="H61" s="74" t="str">
        <f>'[1]Formulacion_POA '!H58</f>
        <v>Documento realizado</v>
      </c>
      <c r="I61" s="74">
        <f>'[1]Formulacion_POA '!I58</f>
        <v>1</v>
      </c>
      <c r="J61" s="74">
        <f t="shared" si="0"/>
        <v>1</v>
      </c>
      <c r="K61" s="75">
        <f>'[1]Formulacion_POA '!J58</f>
        <v>0.1</v>
      </c>
      <c r="L61" s="76">
        <f>'[1]Formulacion_POA '!K58</f>
        <v>43101</v>
      </c>
      <c r="M61" s="77">
        <f>'[1]Formulacion_POA '!L58</f>
        <v>43465</v>
      </c>
      <c r="N61" s="133">
        <f>'[1]F-TRI-1'!M59</f>
        <v>0.3</v>
      </c>
      <c r="O61" s="75">
        <f>'[1]F-TRI-1'!N59</f>
        <v>0.3</v>
      </c>
      <c r="P61" s="89">
        <f>'[1]F-TRI-2'!M59</f>
        <v>0.3</v>
      </c>
      <c r="Q61" s="75">
        <f>'[1]F-TRI-2'!N59</f>
        <v>0.3</v>
      </c>
      <c r="R61" s="74">
        <f>'[1]F-TRI-3'!M59</f>
        <v>0</v>
      </c>
      <c r="S61" s="75">
        <f>'[1]F-TRI-3'!N59</f>
        <v>0</v>
      </c>
      <c r="T61" s="74">
        <f>'[1]F-TRI-4'!M59</f>
        <v>0</v>
      </c>
      <c r="U61" s="75">
        <f>'[1]F-TRI-4'!N59</f>
        <v>0</v>
      </c>
      <c r="V61" s="90">
        <f t="shared" si="5"/>
        <v>0.6</v>
      </c>
      <c r="W61" s="80">
        <f t="shared" si="5"/>
        <v>0.6</v>
      </c>
      <c r="X61" s="102">
        <f>5341000*3</f>
        <v>16023000</v>
      </c>
      <c r="Y61" s="103">
        <f>SUM('[1]F-TRI-1'!Q59+'[1]F-TRI-2'!Q59+'[1]F-TRI-3'!Q59+'[1]F-TRI-4'!Q59)</f>
        <v>10682000</v>
      </c>
      <c r="Z61" s="80">
        <f t="shared" si="4"/>
        <v>0.66666666666666663</v>
      </c>
      <c r="AA61" s="81"/>
      <c r="AB61" s="82"/>
      <c r="AC61" s="82"/>
      <c r="AD61" s="82"/>
      <c r="AE61" s="83"/>
      <c r="AF61" s="50"/>
      <c r="AG61" s="51"/>
      <c r="AH61" s="51"/>
      <c r="AI61" s="51"/>
      <c r="AJ61" s="51"/>
      <c r="AK61" s="51"/>
      <c r="AL61" s="52"/>
    </row>
    <row r="62" spans="1:38" ht="68.25" customHeight="1">
      <c r="A62" s="70">
        <v>53</v>
      </c>
      <c r="B62" s="71"/>
      <c r="C62" s="71"/>
      <c r="D62" s="71"/>
      <c r="E62" s="71"/>
      <c r="F62" s="73" t="str">
        <f>'[1]Formulacion_POA '!F59</f>
        <v>Actualización de procesos, procedimientos y formatos de la entidad en Isolución</v>
      </c>
      <c r="G62" s="74" t="str">
        <f>'[1]Formulacion_POA '!G59</f>
        <v>Oficina Asesora de Planeación y Sistemas y todos los responsables de los procesos</v>
      </c>
      <c r="H62" s="74" t="str">
        <f>'[1]Formulacion_POA '!H59</f>
        <v>Actualización realizada</v>
      </c>
      <c r="I62" s="74">
        <f>'[1]Formulacion_POA '!I59</f>
        <v>1</v>
      </c>
      <c r="J62" s="74">
        <f t="shared" si="0"/>
        <v>1</v>
      </c>
      <c r="K62" s="75">
        <f>'[1]Formulacion_POA '!J59</f>
        <v>0.1</v>
      </c>
      <c r="L62" s="76">
        <f>'[1]Formulacion_POA '!K59</f>
        <v>43101</v>
      </c>
      <c r="M62" s="77">
        <f>'[1]Formulacion_POA '!L59</f>
        <v>43465</v>
      </c>
      <c r="N62" s="133">
        <f>'[1]F-TRI-1'!M60</f>
        <v>0</v>
      </c>
      <c r="O62" s="75">
        <f>'[1]F-TRI-1'!N60</f>
        <v>0</v>
      </c>
      <c r="P62" s="134">
        <f>'[1]F-TRI-2'!M60</f>
        <v>0.5</v>
      </c>
      <c r="Q62" s="75">
        <f>'[1]F-TRI-2'!N60</f>
        <v>0.5</v>
      </c>
      <c r="R62" s="74">
        <f>'[1]F-TRI-3'!M60</f>
        <v>0</v>
      </c>
      <c r="S62" s="75">
        <f>'[1]F-TRI-3'!N60</f>
        <v>0</v>
      </c>
      <c r="T62" s="74">
        <f>'[1]F-TRI-4'!M60</f>
        <v>0</v>
      </c>
      <c r="U62" s="75">
        <f>'[1]F-TRI-4'!N60</f>
        <v>0</v>
      </c>
      <c r="V62" s="90">
        <f t="shared" si="5"/>
        <v>0.5</v>
      </c>
      <c r="W62" s="80">
        <f t="shared" si="5"/>
        <v>0.5</v>
      </c>
      <c r="X62" s="102">
        <f>2893000*2+2893000*2+2893000*2+2893000*3+3338000*1+3895000*2+2782000*3+33000000</f>
        <v>78511000</v>
      </c>
      <c r="Y62" s="103">
        <f>SUM('[1]F-TRI-1'!Q60+'[1]F-TRI-2'!Q60+'[1]F-TRI-3'!Q60+'[1]F-TRI-4'!Q60)</f>
        <v>0</v>
      </c>
      <c r="Z62" s="80">
        <f t="shared" si="4"/>
        <v>0</v>
      </c>
      <c r="AA62" s="81"/>
      <c r="AB62" s="82"/>
      <c r="AC62" s="82"/>
      <c r="AD62" s="82"/>
      <c r="AE62" s="83"/>
      <c r="AF62" s="50"/>
      <c r="AG62" s="51"/>
      <c r="AH62" s="51"/>
      <c r="AI62" s="51"/>
      <c r="AJ62" s="51"/>
      <c r="AK62" s="51"/>
      <c r="AL62" s="52"/>
    </row>
    <row r="63" spans="1:38" ht="68.25" customHeight="1">
      <c r="A63" s="70">
        <v>54</v>
      </c>
      <c r="B63" s="71"/>
      <c r="C63" s="71"/>
      <c r="D63" s="71"/>
      <c r="E63" s="71"/>
      <c r="F63" s="73" t="str">
        <f>'[1]Formulacion_POA '!F60</f>
        <v>Llevar los procesos actualizados a Isolución y establecer mediante el software la carga, seguimiento y divulgación de los resultados en cada uno de los procesos.</v>
      </c>
      <c r="G63" s="74" t="str">
        <f>'[1]Formulacion_POA '!G60</f>
        <v>Oficina Asesora de Planeación y Sistemas</v>
      </c>
      <c r="H63" s="74" t="str">
        <f>'[1]Formulacion_POA '!H60</f>
        <v>Procesos llevados a ISolución / total procesos Actualizados</v>
      </c>
      <c r="I63" s="75">
        <f>'[1]Formulacion_POA '!I60</f>
        <v>1</v>
      </c>
      <c r="J63" s="75">
        <f t="shared" si="0"/>
        <v>1</v>
      </c>
      <c r="K63" s="75">
        <f>'[1]Formulacion_POA '!J60</f>
        <v>0.1</v>
      </c>
      <c r="L63" s="76">
        <f>'[1]Formulacion_POA '!K60</f>
        <v>43101</v>
      </c>
      <c r="M63" s="77">
        <f>'[1]Formulacion_POA '!L60</f>
        <v>43465</v>
      </c>
      <c r="N63" s="91">
        <f>'[1]F-TRI-1'!M61</f>
        <v>0</v>
      </c>
      <c r="O63" s="75">
        <f>'[1]F-TRI-1'!N61</f>
        <v>0</v>
      </c>
      <c r="P63" s="97">
        <f>'[1]F-TRI-2'!M61/4</f>
        <v>0.25</v>
      </c>
      <c r="Q63" s="75">
        <f>'[1]F-TRI-2'!N61</f>
        <v>0.25</v>
      </c>
      <c r="R63" s="74">
        <f>'[1]F-TRI-3'!M61</f>
        <v>0</v>
      </c>
      <c r="S63" s="75">
        <f>'[1]F-TRI-3'!N61</f>
        <v>0</v>
      </c>
      <c r="T63" s="74">
        <f>'[1]F-TRI-4'!M61</f>
        <v>0</v>
      </c>
      <c r="U63" s="75">
        <f>'[1]F-TRI-4'!N61</f>
        <v>0</v>
      </c>
      <c r="V63" s="75">
        <f t="shared" si="5"/>
        <v>0.25</v>
      </c>
      <c r="W63" s="80">
        <f t="shared" si="5"/>
        <v>0.25</v>
      </c>
      <c r="X63" s="102">
        <f>(2893000+2893000+2893000+2893000)*1</f>
        <v>11572000</v>
      </c>
      <c r="Y63" s="103">
        <f>SUM('[1]F-TRI-1'!Q61+'[1]F-TRI-2'!Q61+'[1]F-TRI-3'!Q61+'[1]F-TRI-4'!Q61)</f>
        <v>0</v>
      </c>
      <c r="Z63" s="80">
        <f t="shared" si="4"/>
        <v>0</v>
      </c>
      <c r="AA63" s="81"/>
      <c r="AB63" s="82"/>
      <c r="AC63" s="82"/>
      <c r="AD63" s="82"/>
      <c r="AE63" s="83"/>
      <c r="AF63" s="50"/>
      <c r="AG63" s="51"/>
      <c r="AH63" s="51"/>
      <c r="AI63" s="51"/>
      <c r="AJ63" s="51"/>
      <c r="AK63" s="51"/>
      <c r="AL63" s="52"/>
    </row>
    <row r="64" spans="1:38" ht="68.25" customHeight="1">
      <c r="A64" s="70">
        <v>55</v>
      </c>
      <c r="B64" s="71"/>
      <c r="C64" s="71"/>
      <c r="D64" s="84"/>
      <c r="E64" s="71"/>
      <c r="F64" s="73" t="str">
        <f>'[1]Formulacion_POA '!F61</f>
        <v>Identificar los procesos que serán automatizados</v>
      </c>
      <c r="G64" s="74" t="str">
        <f>'[1]Formulacion_POA '!G61</f>
        <v>Oficina Asesora de Planeación y Sistemas</v>
      </c>
      <c r="H64" s="74" t="str">
        <f>'[1]Formulacion_POA '!H61</f>
        <v>Documento realizado</v>
      </c>
      <c r="I64" s="74">
        <f>'[1]Formulacion_POA '!I61</f>
        <v>1</v>
      </c>
      <c r="J64" s="74">
        <f t="shared" si="0"/>
        <v>1</v>
      </c>
      <c r="K64" s="75">
        <f>'[1]Formulacion_POA '!J61</f>
        <v>0.1</v>
      </c>
      <c r="L64" s="76">
        <f>'[1]Formulacion_POA '!K61</f>
        <v>43101</v>
      </c>
      <c r="M64" s="77">
        <f>'[1]Formulacion_POA '!L61</f>
        <v>43465</v>
      </c>
      <c r="N64" s="130">
        <f>'[1]F-TRI-1'!M62</f>
        <v>0.25</v>
      </c>
      <c r="O64" s="75">
        <f>'[1]F-TRI-1'!N62</f>
        <v>0.25</v>
      </c>
      <c r="P64" s="89">
        <f>'[1]F-TRI-2'!M62</f>
        <v>0.25</v>
      </c>
      <c r="Q64" s="75">
        <f>'[1]F-TRI-2'!N62</f>
        <v>0.25</v>
      </c>
      <c r="R64" s="74">
        <f>'[1]F-TRI-3'!M62</f>
        <v>0</v>
      </c>
      <c r="S64" s="75">
        <f>'[1]F-TRI-3'!N62</f>
        <v>0</v>
      </c>
      <c r="T64" s="74">
        <f>'[1]F-TRI-4'!M62</f>
        <v>0</v>
      </c>
      <c r="U64" s="75">
        <f>'[1]F-TRI-4'!N62</f>
        <v>0</v>
      </c>
      <c r="V64" s="131">
        <f t="shared" si="5"/>
        <v>0.5</v>
      </c>
      <c r="W64" s="80">
        <f t="shared" si="5"/>
        <v>0.5</v>
      </c>
      <c r="X64" s="102">
        <f>(2893000+2893000+2893000+2893000)*1+5341000</f>
        <v>16913000</v>
      </c>
      <c r="Y64" s="103">
        <f>SUM('[1]F-TRI-1'!Q62+'[1]F-TRI-2'!Q62+'[1]F-TRI-3'!Q62+'[1]F-TRI-4'!Q62)</f>
        <v>0</v>
      </c>
      <c r="Z64" s="80">
        <f t="shared" si="4"/>
        <v>0</v>
      </c>
      <c r="AA64" s="81"/>
      <c r="AB64" s="82"/>
      <c r="AC64" s="82"/>
      <c r="AD64" s="82"/>
      <c r="AE64" s="83"/>
      <c r="AF64" s="50"/>
      <c r="AG64" s="51"/>
      <c r="AH64" s="51"/>
      <c r="AI64" s="51"/>
      <c r="AJ64" s="51"/>
      <c r="AK64" s="51"/>
      <c r="AL64" s="52"/>
    </row>
    <row r="65" spans="1:38" ht="68.25" customHeight="1">
      <c r="A65" s="70">
        <v>56</v>
      </c>
      <c r="B65" s="71"/>
      <c r="C65" s="71"/>
      <c r="D65" s="94" t="s">
        <v>57</v>
      </c>
      <c r="E65" s="129">
        <f>1/7</f>
        <v>0.14285714285714285</v>
      </c>
      <c r="F65" s="73" t="str">
        <f>'[1]Formulacion_POA '!F62</f>
        <v>Análisis comparativo de tendencias del mercado tecnológico, marco definido por ministerio TIC y marco legal de la Supersolidaria.</v>
      </c>
      <c r="G65" s="74" t="str">
        <f>'[1]Formulacion_POA '!G62</f>
        <v>Oficina Asesora de Planeación y Sistemas</v>
      </c>
      <c r="H65" s="74" t="str">
        <f>'[1]Formulacion_POA '!H62</f>
        <v>No documentos realizados / No documentos programados</v>
      </c>
      <c r="I65" s="74">
        <f>'[1]Formulacion_POA '!I62</f>
        <v>1</v>
      </c>
      <c r="J65" s="74">
        <f t="shared" si="0"/>
        <v>1</v>
      </c>
      <c r="K65" s="75">
        <f>'[1]Formulacion_POA '!J62</f>
        <v>0.3</v>
      </c>
      <c r="L65" s="76">
        <f>'[1]Formulacion_POA '!K62</f>
        <v>43101</v>
      </c>
      <c r="M65" s="77">
        <f>'[1]Formulacion_POA '!L62</f>
        <v>43465</v>
      </c>
      <c r="N65" s="133">
        <f>'[1]F-TRI-1'!M63</f>
        <v>0.2</v>
      </c>
      <c r="O65" s="75">
        <f>'[1]F-TRI-1'!N63</f>
        <v>0.2</v>
      </c>
      <c r="P65" s="134">
        <f>'[1]F-TRI-2'!M63</f>
        <v>0.3</v>
      </c>
      <c r="Q65" s="75">
        <f>'[1]F-TRI-2'!N63</f>
        <v>0.3</v>
      </c>
      <c r="R65" s="74">
        <f>'[1]F-TRI-3'!M63</f>
        <v>0</v>
      </c>
      <c r="S65" s="75">
        <f>'[1]F-TRI-3'!N63</f>
        <v>0</v>
      </c>
      <c r="T65" s="74">
        <f>'[1]F-TRI-4'!M63</f>
        <v>0</v>
      </c>
      <c r="U65" s="75">
        <f>'[1]F-TRI-4'!N63</f>
        <v>0</v>
      </c>
      <c r="V65" s="131">
        <f t="shared" si="5"/>
        <v>0.5</v>
      </c>
      <c r="W65" s="80">
        <f t="shared" si="5"/>
        <v>0.5</v>
      </c>
      <c r="X65" s="102">
        <f>5354000*3+4785000*3+5341000*1+5341000*3</f>
        <v>51781000</v>
      </c>
      <c r="Y65" s="103">
        <f>SUM('[1]F-TRI-1'!Q63+'[1]F-TRI-2'!Q63+'[1]F-TRI-3'!Q63+'[1]F-TRI-4'!Q63)</f>
        <v>0</v>
      </c>
      <c r="Z65" s="80">
        <f t="shared" si="4"/>
        <v>0</v>
      </c>
      <c r="AA65" s="81"/>
      <c r="AB65" s="82"/>
      <c r="AC65" s="82"/>
      <c r="AD65" s="82"/>
      <c r="AE65" s="83"/>
      <c r="AF65" s="50"/>
      <c r="AG65" s="51"/>
      <c r="AH65" s="51"/>
      <c r="AI65" s="51"/>
      <c r="AJ65" s="51"/>
      <c r="AK65" s="51"/>
      <c r="AL65" s="52"/>
    </row>
    <row r="66" spans="1:38" ht="68.25" customHeight="1">
      <c r="A66" s="70">
        <v>57</v>
      </c>
      <c r="B66" s="71"/>
      <c r="C66" s="71"/>
      <c r="D66" s="71"/>
      <c r="E66" s="71"/>
      <c r="F66" s="73" t="str">
        <f>'[1]Formulacion_POA '!F63</f>
        <v>Formulación de los proyectos de inversión 2019 - 2022 bajos las lineas de gobernanza de TI</v>
      </c>
      <c r="G66" s="74" t="str">
        <f>'[1]Formulacion_POA '!G63</f>
        <v>Oficina Asesora de Planeación y Sistemas</v>
      </c>
      <c r="H66" s="74" t="str">
        <f>'[1]Formulacion_POA '!H63</f>
        <v>No  proyectos formulados / No proyectos programados</v>
      </c>
      <c r="I66" s="74">
        <f>'[1]Formulacion_POA '!I63</f>
        <v>3</v>
      </c>
      <c r="J66" s="74">
        <f t="shared" si="0"/>
        <v>3</v>
      </c>
      <c r="K66" s="75">
        <f>'[1]Formulacion_POA '!J63</f>
        <v>0.4</v>
      </c>
      <c r="L66" s="76">
        <f>'[1]Formulacion_POA '!K63</f>
        <v>43101</v>
      </c>
      <c r="M66" s="77">
        <f>'[1]Formulacion_POA '!L63</f>
        <v>43465</v>
      </c>
      <c r="N66" s="78">
        <f>'[1]F-TRI-1'!M64</f>
        <v>3</v>
      </c>
      <c r="O66" s="75">
        <f>'[1]F-TRI-1'!N64</f>
        <v>1</v>
      </c>
      <c r="P66" s="89">
        <f>'[1]F-TRI-2'!M64</f>
        <v>0</v>
      </c>
      <c r="Q66" s="75">
        <f>'[1]F-TRI-2'!N64</f>
        <v>0</v>
      </c>
      <c r="R66" s="74">
        <f>'[1]F-TRI-3'!M64</f>
        <v>0</v>
      </c>
      <c r="S66" s="75">
        <f>'[1]F-TRI-3'!N64</f>
        <v>0</v>
      </c>
      <c r="T66" s="74">
        <f>'[1]F-TRI-4'!M64</f>
        <v>0</v>
      </c>
      <c r="U66" s="75">
        <f>'[1]F-TRI-4'!N64</f>
        <v>0</v>
      </c>
      <c r="V66" s="88">
        <f t="shared" si="5"/>
        <v>3</v>
      </c>
      <c r="W66" s="80">
        <f t="shared" si="5"/>
        <v>1</v>
      </c>
      <c r="X66" s="102">
        <f>6677000*7</f>
        <v>46739000</v>
      </c>
      <c r="Y66" s="103">
        <f>SUM('[1]F-TRI-1'!Q64+'[1]F-TRI-2'!Q64+'[1]F-TRI-3'!Q64+'[1]F-TRI-4'!Q64)</f>
        <v>0</v>
      </c>
      <c r="Z66" s="80">
        <f t="shared" si="4"/>
        <v>0</v>
      </c>
      <c r="AA66" s="81"/>
      <c r="AB66" s="82"/>
      <c r="AC66" s="82"/>
      <c r="AD66" s="82"/>
      <c r="AE66" s="83"/>
      <c r="AF66" s="50"/>
      <c r="AG66" s="51"/>
      <c r="AH66" s="51"/>
      <c r="AI66" s="51"/>
      <c r="AJ66" s="51"/>
      <c r="AK66" s="51"/>
      <c r="AL66" s="52"/>
    </row>
    <row r="67" spans="1:38" ht="68.25" customHeight="1">
      <c r="A67" s="70">
        <v>58</v>
      </c>
      <c r="B67" s="71"/>
      <c r="C67" s="71"/>
      <c r="D67" s="84"/>
      <c r="E67" s="71"/>
      <c r="F67" s="73" t="str">
        <f>'[1]Formulacion_POA '!F64</f>
        <v>Presentar anteproyecto de presupuesto para vigencia 2019 incorporando los elementos de gobernanza de TI</v>
      </c>
      <c r="G67" s="74" t="str">
        <f>'[1]Formulacion_POA '!G64</f>
        <v>Oficina Asesora de Planeación y Sistemas</v>
      </c>
      <c r="H67" s="74" t="str">
        <f>'[1]Formulacion_POA '!H64</f>
        <v>Anteproyecto de presupuesto</v>
      </c>
      <c r="I67" s="74">
        <f>'[1]Formulacion_POA '!I64</f>
        <v>1</v>
      </c>
      <c r="J67" s="74">
        <f t="shared" si="0"/>
        <v>1</v>
      </c>
      <c r="K67" s="75">
        <f>'[1]Formulacion_POA '!J64</f>
        <v>0.3</v>
      </c>
      <c r="L67" s="76">
        <f>'[1]Formulacion_POA '!K64</f>
        <v>43101</v>
      </c>
      <c r="M67" s="77">
        <f>'[1]Formulacion_POA '!L64</f>
        <v>43465</v>
      </c>
      <c r="N67" s="78">
        <f>'[1]F-TRI-1'!M65</f>
        <v>1</v>
      </c>
      <c r="O67" s="75">
        <f>'[1]F-TRI-1'!N65</f>
        <v>1</v>
      </c>
      <c r="P67" s="89">
        <f>'[1]F-TRI-2'!M65</f>
        <v>0</v>
      </c>
      <c r="Q67" s="75">
        <f>'[1]F-TRI-2'!N65</f>
        <v>0</v>
      </c>
      <c r="R67" s="74">
        <f>'[1]F-TRI-3'!M65</f>
        <v>0</v>
      </c>
      <c r="S67" s="75">
        <f>'[1]F-TRI-3'!N65</f>
        <v>0</v>
      </c>
      <c r="T67" s="74">
        <f>'[1]F-TRI-4'!M65</f>
        <v>0</v>
      </c>
      <c r="U67" s="75">
        <f>'[1]F-TRI-4'!N65</f>
        <v>0</v>
      </c>
      <c r="V67" s="131">
        <f t="shared" si="5"/>
        <v>1</v>
      </c>
      <c r="W67" s="80">
        <f t="shared" si="5"/>
        <v>1</v>
      </c>
      <c r="X67" s="102">
        <v>6677000</v>
      </c>
      <c r="Y67" s="103">
        <f>SUM('[1]F-TRI-1'!Q65+'[1]F-TRI-2'!Q65+'[1]F-TRI-3'!Q65+'[1]F-TRI-4'!Q65)</f>
        <v>0</v>
      </c>
      <c r="Z67" s="80">
        <f t="shared" si="4"/>
        <v>0</v>
      </c>
      <c r="AA67" s="81"/>
      <c r="AB67" s="82"/>
      <c r="AC67" s="82"/>
      <c r="AD67" s="82"/>
      <c r="AE67" s="83"/>
      <c r="AF67" s="50"/>
      <c r="AG67" s="51"/>
      <c r="AH67" s="51"/>
      <c r="AI67" s="51"/>
      <c r="AJ67" s="51"/>
      <c r="AK67" s="51"/>
      <c r="AL67" s="52"/>
    </row>
    <row r="68" spans="1:38" ht="68.25" customHeight="1">
      <c r="A68" s="70">
        <v>59</v>
      </c>
      <c r="B68" s="71"/>
      <c r="C68" s="71"/>
      <c r="D68" s="74" t="s">
        <v>58</v>
      </c>
      <c r="E68" s="75">
        <f t="shared" ref="E68:E69" si="6">1/7</f>
        <v>0.14285714285714285</v>
      </c>
      <c r="F68" s="73" t="str">
        <f>'[1]Formulacion_POA '!F65</f>
        <v>Monitoreo de la fase 1 y 2 de la taxonomía para su correcto funcionamiento</v>
      </c>
      <c r="G68" s="74" t="str">
        <f>'[1]Formulacion_POA '!G65</f>
        <v>Oficina Asesora de Planeación y Sistemas</v>
      </c>
      <c r="H68" s="74" t="str">
        <f>'[1]Formulacion_POA '!H65</f>
        <v>Monitoreo realizado</v>
      </c>
      <c r="I68" s="74">
        <f>'[1]Formulacion_POA '!I65</f>
        <v>1</v>
      </c>
      <c r="J68" s="74">
        <f t="shared" si="0"/>
        <v>1</v>
      </c>
      <c r="K68" s="75">
        <f>'[1]Formulacion_POA '!J65</f>
        <v>1</v>
      </c>
      <c r="L68" s="76">
        <f>'[1]Formulacion_POA '!K65</f>
        <v>43101</v>
      </c>
      <c r="M68" s="77">
        <f>'[1]Formulacion_POA '!L65</f>
        <v>43465</v>
      </c>
      <c r="N68" s="133">
        <f>'[1]F-TRI-1'!M66</f>
        <v>0.5</v>
      </c>
      <c r="O68" s="75">
        <f>'[1]F-TRI-1'!N66</f>
        <v>0.5</v>
      </c>
      <c r="P68" s="89">
        <f>'[1]F-TRI-2'!M66</f>
        <v>0.3</v>
      </c>
      <c r="Q68" s="75">
        <f>'[1]F-TRI-2'!N66</f>
        <v>0.3</v>
      </c>
      <c r="R68" s="74">
        <f>'[1]F-TRI-3'!M66</f>
        <v>0</v>
      </c>
      <c r="S68" s="75">
        <f>'[1]F-TRI-3'!N66</f>
        <v>0</v>
      </c>
      <c r="T68" s="74">
        <f>'[1]F-TRI-4'!M66</f>
        <v>0</v>
      </c>
      <c r="U68" s="75">
        <f>'[1]F-TRI-4'!N66</f>
        <v>0</v>
      </c>
      <c r="V68" s="131">
        <f t="shared" si="5"/>
        <v>0.8</v>
      </c>
      <c r="W68" s="80">
        <f t="shared" si="5"/>
        <v>0.8</v>
      </c>
      <c r="X68" s="102">
        <f>6677000*3+6677000*3</f>
        <v>40062000</v>
      </c>
      <c r="Y68" s="103">
        <f>SUM('[1]F-TRI-1'!Q66+'[1]F-TRI-2'!Q66+'[1]F-TRI-3'!Q66+'[1]F-TRI-4'!Q66)</f>
        <v>0</v>
      </c>
      <c r="Z68" s="80">
        <f t="shared" si="4"/>
        <v>0</v>
      </c>
      <c r="AA68" s="81"/>
      <c r="AB68" s="82"/>
      <c r="AC68" s="82"/>
      <c r="AD68" s="82"/>
      <c r="AE68" s="83"/>
      <c r="AF68" s="50"/>
      <c r="AG68" s="51"/>
      <c r="AH68" s="51"/>
      <c r="AI68" s="51"/>
      <c r="AJ68" s="51"/>
      <c r="AK68" s="51"/>
      <c r="AL68" s="52"/>
    </row>
    <row r="69" spans="1:38" ht="68.25" customHeight="1">
      <c r="A69" s="70">
        <v>60</v>
      </c>
      <c r="B69" s="71"/>
      <c r="C69" s="71"/>
      <c r="D69" s="94" t="s">
        <v>59</v>
      </c>
      <c r="E69" s="129">
        <f t="shared" si="6"/>
        <v>0.14285714285714285</v>
      </c>
      <c r="F69" s="73" t="str">
        <f>'[1]Formulacion_POA '!F66</f>
        <v>Ampliar divulgación de uso de la sede electrónica dirigido a los funcionarios y entidades vigiladas</v>
      </c>
      <c r="G69" s="74" t="str">
        <f>'[1]Formulacion_POA '!G66</f>
        <v>Oficina Asesora de Planeación y Sistemas</v>
      </c>
      <c r="H69" s="74" t="str">
        <f>'[1]Formulacion_POA '!H66</f>
        <v>No divulgaciones realizadas /No divulgaciones programadas</v>
      </c>
      <c r="I69" s="74">
        <f>'[1]Formulacion_POA '!I66</f>
        <v>3</v>
      </c>
      <c r="J69" s="74">
        <f t="shared" si="0"/>
        <v>3</v>
      </c>
      <c r="K69" s="75">
        <f>'[1]Formulacion_POA '!J66</f>
        <v>0.4</v>
      </c>
      <c r="L69" s="76">
        <f>'[1]Formulacion_POA '!K66</f>
        <v>43101</v>
      </c>
      <c r="M69" s="77">
        <f>'[1]Formulacion_POA '!L66</f>
        <v>43465</v>
      </c>
      <c r="N69" s="100">
        <f>'[1]F-TRI-1'!M67</f>
        <v>0.2</v>
      </c>
      <c r="O69" s="75">
        <f>'[1]F-TRI-1'!N67</f>
        <v>6.6666666666666666E-2</v>
      </c>
      <c r="P69" s="89">
        <f>'[1]F-TRI-2'!M67</f>
        <v>1.8</v>
      </c>
      <c r="Q69" s="75">
        <f>'[1]F-TRI-2'!N67</f>
        <v>0.6</v>
      </c>
      <c r="R69" s="74">
        <f>'[1]F-TRI-3'!M67</f>
        <v>0</v>
      </c>
      <c r="S69" s="75">
        <f>'[1]F-TRI-3'!N67</f>
        <v>0</v>
      </c>
      <c r="T69" s="74">
        <f>'[1]F-TRI-4'!M67</f>
        <v>0</v>
      </c>
      <c r="U69" s="75">
        <f>'[1]F-TRI-4'!N67</f>
        <v>0</v>
      </c>
      <c r="V69" s="88">
        <f t="shared" si="5"/>
        <v>2</v>
      </c>
      <c r="W69" s="80">
        <f t="shared" si="5"/>
        <v>0.66666666666666663</v>
      </c>
      <c r="X69" s="102">
        <f>5341000*2 +2226000*6</f>
        <v>24038000</v>
      </c>
      <c r="Y69" s="103">
        <f>SUM('[1]F-TRI-1'!Q67+'[1]F-TRI-2'!Q67+'[1]F-TRI-3'!Q67+'[1]F-TRI-4'!Q67)</f>
        <v>0</v>
      </c>
      <c r="Z69" s="80">
        <f t="shared" si="4"/>
        <v>0</v>
      </c>
      <c r="AA69" s="81"/>
      <c r="AB69" s="82"/>
      <c r="AC69" s="82"/>
      <c r="AD69" s="82"/>
      <c r="AE69" s="83"/>
      <c r="AF69" s="50"/>
      <c r="AG69" s="51"/>
      <c r="AH69" s="51"/>
      <c r="AI69" s="51"/>
      <c r="AJ69" s="51"/>
      <c r="AK69" s="51"/>
      <c r="AL69" s="52"/>
    </row>
    <row r="70" spans="1:38" ht="68.25" customHeight="1">
      <c r="A70" s="70">
        <v>61</v>
      </c>
      <c r="B70" s="71"/>
      <c r="C70" s="71"/>
      <c r="D70" s="71"/>
      <c r="E70" s="71"/>
      <c r="F70" s="73" t="str">
        <f>'[1]Formulacion_POA '!F67</f>
        <v>Llevar a la sede electrónica los trámites que se deriven de la actualización de procesos, procedimientos y formatos.</v>
      </c>
      <c r="G70" s="74" t="str">
        <f>'[1]Formulacion_POA '!G67</f>
        <v>Oficina Asesora de Planeación y Sistemas</v>
      </c>
      <c r="H70" s="74" t="str">
        <f>'[1]Formulacion_POA '!H67</f>
        <v>No trámites llevados a sede electróica / No trámites Identificados para actualizar</v>
      </c>
      <c r="I70" s="75">
        <f>'[1]Formulacion_POA '!I67</f>
        <v>1</v>
      </c>
      <c r="J70" s="75">
        <f t="shared" si="0"/>
        <v>1</v>
      </c>
      <c r="K70" s="75">
        <f>'[1]Formulacion_POA '!J67</f>
        <v>0.4</v>
      </c>
      <c r="L70" s="76">
        <f>'[1]Formulacion_POA '!K67</f>
        <v>43101</v>
      </c>
      <c r="M70" s="77">
        <f>'[1]Formulacion_POA '!L67</f>
        <v>43465</v>
      </c>
      <c r="N70" s="91">
        <f>'[1]F-TRI-1'!M68</f>
        <v>0.2</v>
      </c>
      <c r="O70" s="75">
        <f>'[1]F-TRI-1'!N68</f>
        <v>0.2</v>
      </c>
      <c r="P70" s="97">
        <f>'[1]F-TRI-2'!M68</f>
        <v>0.4</v>
      </c>
      <c r="Q70" s="75">
        <f>'[1]F-TRI-2'!N68</f>
        <v>0.4</v>
      </c>
      <c r="R70" s="74">
        <f>'[1]F-TRI-3'!M68</f>
        <v>0</v>
      </c>
      <c r="S70" s="75">
        <f>'[1]F-TRI-3'!N68</f>
        <v>0</v>
      </c>
      <c r="T70" s="74">
        <f>'[1]F-TRI-4'!M68</f>
        <v>0</v>
      </c>
      <c r="U70" s="75">
        <f>'[1]F-TRI-4'!N68</f>
        <v>0</v>
      </c>
      <c r="V70" s="75">
        <f t="shared" si="5"/>
        <v>0.60000000000000009</v>
      </c>
      <c r="W70" s="80">
        <f t="shared" si="5"/>
        <v>0.60000000000000009</v>
      </c>
      <c r="X70" s="102">
        <f>5341000*2 +2226000*2</f>
        <v>15134000</v>
      </c>
      <c r="Y70" s="103">
        <f>SUM('[1]F-TRI-1'!Q68+'[1]F-TRI-2'!Q68+'[1]F-TRI-3'!Q68+'[1]F-TRI-4'!Q68)</f>
        <v>0</v>
      </c>
      <c r="Z70" s="80">
        <f t="shared" si="4"/>
        <v>0</v>
      </c>
      <c r="AA70" s="81"/>
      <c r="AB70" s="82"/>
      <c r="AC70" s="82"/>
      <c r="AD70" s="82"/>
      <c r="AE70" s="83"/>
      <c r="AF70" s="50"/>
      <c r="AG70" s="51"/>
      <c r="AH70" s="51"/>
      <c r="AI70" s="51"/>
      <c r="AJ70" s="51"/>
      <c r="AK70" s="51"/>
      <c r="AL70" s="52"/>
    </row>
    <row r="71" spans="1:38" ht="68.25" customHeight="1">
      <c r="A71" s="70">
        <v>62</v>
      </c>
      <c r="B71" s="71"/>
      <c r="C71" s="71"/>
      <c r="D71" s="84"/>
      <c r="E71" s="71"/>
      <c r="F71" s="73" t="str">
        <f>'[1]Formulacion_POA '!F68</f>
        <v>Elaboración de un diagnóstico institucional del nuevo Modelo Integrado de Planeación y Gestión al sistema de gestión institucional con base en las herramientas de autodiagnósticos de la Función Pública y los resultados del FURAG, según aplique a la entidad.</v>
      </c>
      <c r="G71" s="74" t="str">
        <f>'[1]Formulacion_POA '!G68</f>
        <v>Oficina Asesora de Planeación y Sistemas</v>
      </c>
      <c r="H71" s="74" t="str">
        <f>'[1]Formulacion_POA '!H68</f>
        <v xml:space="preserve">Diagnóstico institucional </v>
      </c>
      <c r="I71" s="74">
        <f>'[1]Formulacion_POA '!I68</f>
        <v>1</v>
      </c>
      <c r="J71" s="74">
        <f t="shared" si="0"/>
        <v>1</v>
      </c>
      <c r="K71" s="75">
        <f>'[1]Formulacion_POA '!J68</f>
        <v>0.2</v>
      </c>
      <c r="L71" s="76">
        <f>'[1]Formulacion_POA '!K68</f>
        <v>43101</v>
      </c>
      <c r="M71" s="77">
        <f>'[1]Formulacion_POA '!L68</f>
        <v>43465</v>
      </c>
      <c r="N71" s="133">
        <f>'[1]F-TRI-1'!M69</f>
        <v>0.3</v>
      </c>
      <c r="O71" s="75">
        <f>'[1]F-TRI-1'!N69</f>
        <v>0.3</v>
      </c>
      <c r="P71" s="89">
        <f>'[1]F-TRI-2'!M69</f>
        <v>0.4</v>
      </c>
      <c r="Q71" s="75">
        <f>'[1]F-TRI-2'!N69</f>
        <v>0.4</v>
      </c>
      <c r="R71" s="74">
        <f>'[1]F-TRI-3'!M69</f>
        <v>0</v>
      </c>
      <c r="S71" s="75">
        <f>'[1]F-TRI-3'!N69</f>
        <v>0</v>
      </c>
      <c r="T71" s="74">
        <f>'[1]F-TRI-4'!M69</f>
        <v>0</v>
      </c>
      <c r="U71" s="75">
        <f>'[1]F-TRI-4'!N69</f>
        <v>0</v>
      </c>
      <c r="V71" s="90">
        <f t="shared" si="5"/>
        <v>0.7</v>
      </c>
      <c r="W71" s="80">
        <f t="shared" si="5"/>
        <v>0.7</v>
      </c>
      <c r="X71" s="102">
        <f>2893000*2+2893000*6</f>
        <v>23144000</v>
      </c>
      <c r="Y71" s="103">
        <f>SUM('[1]F-TRI-1'!Q69+'[1]F-TRI-2'!Q69+'[1]F-TRI-3'!Q69+'[1]F-TRI-4'!Q69)</f>
        <v>15429334</v>
      </c>
      <c r="Z71" s="80">
        <f t="shared" si="4"/>
        <v>0.66666669547182855</v>
      </c>
      <c r="AA71" s="81"/>
      <c r="AB71" s="82"/>
      <c r="AC71" s="82"/>
      <c r="AD71" s="82"/>
      <c r="AE71" s="83"/>
      <c r="AF71" s="50"/>
      <c r="AG71" s="51"/>
      <c r="AH71" s="51"/>
      <c r="AI71" s="51"/>
      <c r="AJ71" s="51"/>
      <c r="AK71" s="51"/>
      <c r="AL71" s="52"/>
    </row>
    <row r="72" spans="1:38" ht="68.25" customHeight="1" thickBot="1">
      <c r="A72" s="70">
        <v>63</v>
      </c>
      <c r="B72" s="71"/>
      <c r="C72" s="71"/>
      <c r="D72" s="74" t="s">
        <v>60</v>
      </c>
      <c r="E72" s="75">
        <f>1/7</f>
        <v>0.14285714285714285</v>
      </c>
      <c r="F72" s="73" t="str">
        <f>'[1]Formulacion_POA '!F69</f>
        <v>Migración del sistema esigna de MySQL a Oracle</v>
      </c>
      <c r="G72" s="74" t="str">
        <f>'[1]Formulacion_POA '!G69</f>
        <v>Oficina Asesora de Planeación y Sistemas</v>
      </c>
      <c r="H72" s="74" t="str">
        <f>'[1]Formulacion_POA '!H69</f>
        <v>No migraciones realizadas / No migraciones programadas</v>
      </c>
      <c r="I72" s="74">
        <f>'[1]Formulacion_POA '!I69</f>
        <v>1</v>
      </c>
      <c r="J72" s="74">
        <f t="shared" si="0"/>
        <v>1</v>
      </c>
      <c r="K72" s="75">
        <f>'[1]Formulacion_POA '!J69</f>
        <v>1</v>
      </c>
      <c r="L72" s="76">
        <f>'[1]Formulacion_POA '!K69</f>
        <v>43101</v>
      </c>
      <c r="M72" s="77">
        <f>'[1]Formulacion_POA '!L69</f>
        <v>43465</v>
      </c>
      <c r="N72" s="130">
        <f>'[1]F-TRI-1'!M70</f>
        <v>0.25</v>
      </c>
      <c r="O72" s="75">
        <f>'[1]F-TRI-1'!N70</f>
        <v>0.25</v>
      </c>
      <c r="P72" s="79">
        <f>'[1]F-TRI-2'!M70</f>
        <v>0.15</v>
      </c>
      <c r="Q72" s="75">
        <f>'[1]F-TRI-2'!N70</f>
        <v>0.15</v>
      </c>
      <c r="R72" s="74">
        <f>'[1]F-TRI-3'!M70</f>
        <v>0</v>
      </c>
      <c r="S72" s="75">
        <f>'[1]F-TRI-3'!N70</f>
        <v>0</v>
      </c>
      <c r="T72" s="74">
        <f>'[1]F-TRI-4'!M70</f>
        <v>0</v>
      </c>
      <c r="U72" s="75">
        <f>'[1]F-TRI-4'!N70</f>
        <v>0</v>
      </c>
      <c r="V72" s="131">
        <f t="shared" si="5"/>
        <v>0.4</v>
      </c>
      <c r="W72" s="80">
        <f t="shared" si="5"/>
        <v>0.4</v>
      </c>
      <c r="X72" s="102">
        <f>5341000*2</f>
        <v>10682000</v>
      </c>
      <c r="Y72" s="103">
        <f>SUM('[1]F-TRI-1'!Q70+'[1]F-TRI-2'!Q70+'[1]F-TRI-3'!Q70+'[1]F-TRI-4'!Q70)</f>
        <v>5341000</v>
      </c>
      <c r="Z72" s="80">
        <f t="shared" si="4"/>
        <v>0.5</v>
      </c>
      <c r="AA72" s="81"/>
      <c r="AB72" s="82"/>
      <c r="AC72" s="82"/>
      <c r="AD72" s="82"/>
      <c r="AE72" s="83"/>
      <c r="AF72" s="50"/>
      <c r="AG72" s="51"/>
      <c r="AH72" s="51"/>
      <c r="AI72" s="51"/>
      <c r="AJ72" s="51"/>
      <c r="AK72" s="51"/>
      <c r="AL72" s="52"/>
    </row>
    <row r="73" spans="1:38" ht="68.25" customHeight="1">
      <c r="A73" s="70">
        <v>64</v>
      </c>
      <c r="B73" s="71"/>
      <c r="C73" s="54" t="s">
        <v>61</v>
      </c>
      <c r="D73" s="94" t="s">
        <v>62</v>
      </c>
      <c r="E73" s="129">
        <f>1/3</f>
        <v>0.33333333333333331</v>
      </c>
      <c r="F73" s="73" t="str">
        <f>'[1]Formulacion_POA '!F70</f>
        <v>Cargar y parametrizar en iSolución los riesgos priorizados.</v>
      </c>
      <c r="G73" s="74" t="str">
        <f>'[1]Formulacion_POA '!G70</f>
        <v>Oficina Asesora de Planeación y Sistemas</v>
      </c>
      <c r="H73" s="74" t="str">
        <f>'[1]Formulacion_POA '!H70</f>
        <v>No Riesgos priorizados cargados / No Riesgos priorizados programados para cargar</v>
      </c>
      <c r="I73" s="74">
        <f>'[1]Formulacion_POA '!I70</f>
        <v>4</v>
      </c>
      <c r="J73" s="74">
        <f t="shared" si="0"/>
        <v>4</v>
      </c>
      <c r="K73" s="75">
        <f>'[1]Formulacion_POA '!J70</f>
        <v>0.6</v>
      </c>
      <c r="L73" s="76">
        <f>'[1]Formulacion_POA '!K70</f>
        <v>43101</v>
      </c>
      <c r="M73" s="77">
        <f>'[1]Formulacion_POA '!L70</f>
        <v>43465</v>
      </c>
      <c r="N73" s="133">
        <f>'[1]F-TRI-1'!M71</f>
        <v>0.8</v>
      </c>
      <c r="O73" s="75">
        <f>'[1]F-TRI-1'!N71</f>
        <v>0.2</v>
      </c>
      <c r="P73" s="89">
        <f>'[1]F-TRI-2'!M71</f>
        <v>0.15</v>
      </c>
      <c r="Q73" s="75">
        <f>'[1]F-TRI-2'!N71</f>
        <v>3.7499999999999999E-2</v>
      </c>
      <c r="R73" s="74">
        <f>'[1]F-TRI-3'!M71</f>
        <v>0</v>
      </c>
      <c r="S73" s="75">
        <f>'[1]F-TRI-3'!N71</f>
        <v>0</v>
      </c>
      <c r="T73" s="74">
        <f>'[1]F-TRI-4'!M71</f>
        <v>0</v>
      </c>
      <c r="U73" s="75">
        <f>'[1]F-TRI-4'!N71</f>
        <v>0</v>
      </c>
      <c r="V73" s="131">
        <f t="shared" si="5"/>
        <v>0.95000000000000007</v>
      </c>
      <c r="W73" s="80">
        <f t="shared" si="5"/>
        <v>0.23750000000000002</v>
      </c>
      <c r="X73" s="102">
        <f>(2893000+2893000+2893000+2893000)*1+33000000</f>
        <v>44572000</v>
      </c>
      <c r="Y73" s="103">
        <f>SUM('[1]F-TRI-1'!Q71+'[1]F-TRI-2'!Q71+'[1]F-TRI-3'!Q71+'[1]F-TRI-4'!Q71)</f>
        <v>29714666</v>
      </c>
      <c r="Z73" s="80">
        <f t="shared" si="4"/>
        <v>0.66666665170959349</v>
      </c>
      <c r="AA73" s="81"/>
      <c r="AB73" s="82"/>
      <c r="AC73" s="82"/>
      <c r="AD73" s="82"/>
      <c r="AE73" s="83"/>
      <c r="AF73" s="50"/>
      <c r="AG73" s="51"/>
      <c r="AH73" s="51"/>
      <c r="AI73" s="51"/>
      <c r="AJ73" s="51"/>
      <c r="AK73" s="51"/>
      <c r="AL73" s="52"/>
    </row>
    <row r="74" spans="1:38" ht="68.25" customHeight="1">
      <c r="A74" s="70">
        <v>65</v>
      </c>
      <c r="B74" s="71"/>
      <c r="C74" s="71"/>
      <c r="D74" s="84"/>
      <c r="E74" s="84"/>
      <c r="F74" s="73" t="str">
        <f>'[1]Formulacion_POA '!F71</f>
        <v>Realizar seguimiento a las acciones para mitigación de los riesgos priorizados</v>
      </c>
      <c r="G74" s="74" t="str">
        <f>'[1]Formulacion_POA '!G71</f>
        <v>Oficina Asesora de Planeación y Sistemas</v>
      </c>
      <c r="H74" s="74" t="str">
        <f>'[1]Formulacion_POA '!H71</f>
        <v>No seguimientos realizados / No seguimientos programados</v>
      </c>
      <c r="I74" s="74">
        <f>'[1]Formulacion_POA '!I71</f>
        <v>2</v>
      </c>
      <c r="J74" s="74">
        <f t="shared" si="0"/>
        <v>2</v>
      </c>
      <c r="K74" s="75">
        <f>'[1]Formulacion_POA '!J71</f>
        <v>0.4</v>
      </c>
      <c r="L74" s="76">
        <f>'[1]Formulacion_POA '!K71</f>
        <v>43101</v>
      </c>
      <c r="M74" s="77">
        <f>'[1]Formulacion_POA '!L71</f>
        <v>43465</v>
      </c>
      <c r="N74" s="78">
        <f>'[1]F-TRI-1'!M72</f>
        <v>0</v>
      </c>
      <c r="O74" s="75">
        <f>'[1]F-TRI-1'!N72</f>
        <v>0</v>
      </c>
      <c r="P74" s="89">
        <f>'[1]F-TRI-2'!M72</f>
        <v>0.27777777777777779</v>
      </c>
      <c r="Q74" s="75">
        <f>'[1]F-TRI-2'!N72</f>
        <v>0.1388888888888889</v>
      </c>
      <c r="R74" s="74">
        <f>'[1]F-TRI-3'!M72</f>
        <v>0</v>
      </c>
      <c r="S74" s="75">
        <f>'[1]F-TRI-3'!N72</f>
        <v>0</v>
      </c>
      <c r="T74" s="74">
        <f>'[1]F-TRI-4'!M72</f>
        <v>0</v>
      </c>
      <c r="U74" s="75">
        <f>'[1]F-TRI-4'!N72</f>
        <v>0</v>
      </c>
      <c r="V74" s="131">
        <f t="shared" ref="V74:W89" si="7">N74+P74+R74+T74</f>
        <v>0.27777777777777779</v>
      </c>
      <c r="W74" s="80">
        <f t="shared" si="7"/>
        <v>0.1388888888888889</v>
      </c>
      <c r="X74" s="102">
        <f>2893000*3</f>
        <v>8679000</v>
      </c>
      <c r="Y74" s="103">
        <f>SUM('[1]F-TRI-1'!Q72+'[1]F-TRI-2'!Q72+'[1]F-TRI-3'!Q72+'[1]F-TRI-4'!Q72)</f>
        <v>0</v>
      </c>
      <c r="Z74" s="80">
        <f t="shared" si="4"/>
        <v>0</v>
      </c>
      <c r="AA74" s="81"/>
      <c r="AB74" s="82"/>
      <c r="AC74" s="82"/>
      <c r="AD74" s="82"/>
      <c r="AE74" s="83"/>
      <c r="AF74" s="50"/>
      <c r="AG74" s="51"/>
      <c r="AH74" s="51"/>
      <c r="AI74" s="51"/>
      <c r="AJ74" s="51"/>
      <c r="AK74" s="51"/>
      <c r="AL74" s="52"/>
    </row>
    <row r="75" spans="1:38" ht="68.25" customHeight="1">
      <c r="A75" s="70">
        <v>66</v>
      </c>
      <c r="B75" s="71"/>
      <c r="C75" s="71"/>
      <c r="D75" s="94" t="s">
        <v>63</v>
      </c>
      <c r="E75" s="129">
        <f>1/3</f>
        <v>0.33333333333333331</v>
      </c>
      <c r="F75" s="73" t="str">
        <f>'[1]Formulacion_POA '!F72</f>
        <v>Sensibilización en el sistema integral ISO 14000</v>
      </c>
      <c r="G75" s="74" t="str">
        <f>'[1]Formulacion_POA '!G72</f>
        <v>Oficina Asesora de Planeación y Sistemas</v>
      </c>
      <c r="H75" s="74" t="str">
        <f>'[1]Formulacion_POA '!H72</f>
        <v>No sensibilizaciones ejecutadas / N sensibilizaciones programadas</v>
      </c>
      <c r="I75" s="74">
        <f>'[1]Formulacion_POA '!I72</f>
        <v>1</v>
      </c>
      <c r="J75" s="74">
        <f t="shared" si="0"/>
        <v>1</v>
      </c>
      <c r="K75" s="75">
        <f>'[1]Formulacion_POA '!J72</f>
        <v>0.15</v>
      </c>
      <c r="L75" s="76">
        <f>'[1]Formulacion_POA '!K72</f>
        <v>43101</v>
      </c>
      <c r="M75" s="77">
        <f>'[1]Formulacion_POA '!L72</f>
        <v>43465</v>
      </c>
      <c r="N75" s="78">
        <f>'[1]F-TRI-1'!M73</f>
        <v>0</v>
      </c>
      <c r="O75" s="75">
        <f>'[1]F-TRI-1'!N73</f>
        <v>0</v>
      </c>
      <c r="P75" s="92">
        <f>'[1]F-TRI-2'!M73</f>
        <v>0.4</v>
      </c>
      <c r="Q75" s="75">
        <f>'[1]F-TRI-2'!N73</f>
        <v>0.4</v>
      </c>
      <c r="R75" s="74">
        <f>'[1]F-TRI-3'!M73</f>
        <v>0</v>
      </c>
      <c r="S75" s="75">
        <f>'[1]F-TRI-3'!N73</f>
        <v>0</v>
      </c>
      <c r="T75" s="74">
        <f>'[1]F-TRI-4'!M73</f>
        <v>0</v>
      </c>
      <c r="U75" s="75">
        <f>'[1]F-TRI-4'!N73</f>
        <v>0</v>
      </c>
      <c r="V75" s="88">
        <f t="shared" si="7"/>
        <v>0.4</v>
      </c>
      <c r="W75" s="80">
        <f t="shared" si="7"/>
        <v>0.4</v>
      </c>
      <c r="X75" s="102">
        <v>20000000</v>
      </c>
      <c r="Y75" s="103">
        <f>SUM('[1]F-TRI-1'!Q73+'[1]F-TRI-2'!Q73+'[1]F-TRI-3'!Q73+'[1]F-TRI-4'!Q73)</f>
        <v>0</v>
      </c>
      <c r="Z75" s="80">
        <f t="shared" si="4"/>
        <v>0</v>
      </c>
      <c r="AA75" s="81"/>
      <c r="AB75" s="82"/>
      <c r="AC75" s="82"/>
      <c r="AD75" s="82"/>
      <c r="AE75" s="83"/>
      <c r="AF75" s="50"/>
      <c r="AG75" s="51"/>
      <c r="AH75" s="51"/>
      <c r="AI75" s="51"/>
      <c r="AJ75" s="51"/>
      <c r="AK75" s="51"/>
      <c r="AL75" s="52"/>
    </row>
    <row r="76" spans="1:38" ht="68.25" customHeight="1">
      <c r="A76" s="70">
        <v>67</v>
      </c>
      <c r="B76" s="71"/>
      <c r="C76" s="71"/>
      <c r="D76" s="71"/>
      <c r="E76" s="71"/>
      <c r="F76" s="73" t="str">
        <f>'[1]Formulacion_POA '!F73</f>
        <v>Auditoría de cumplimiento de ISO 14000</v>
      </c>
      <c r="G76" s="74" t="str">
        <f>'[1]Formulacion_POA '!G73</f>
        <v>Oficina Asesora de Planeación y Sistemas</v>
      </c>
      <c r="H76" s="74" t="str">
        <f>'[1]Formulacion_POA '!H73</f>
        <v>No auditorias cumplimiento realizadas / No auditorias cumplimiento programadas</v>
      </c>
      <c r="I76" s="74">
        <f>'[1]Formulacion_POA '!I73</f>
        <v>1</v>
      </c>
      <c r="J76" s="74">
        <f t="shared" si="0"/>
        <v>1</v>
      </c>
      <c r="K76" s="75">
        <f>'[1]Formulacion_POA '!J73</f>
        <v>0.15</v>
      </c>
      <c r="L76" s="76">
        <f>'[1]Formulacion_POA '!K73</f>
        <v>43101</v>
      </c>
      <c r="M76" s="77">
        <f>'[1]Formulacion_POA '!L73</f>
        <v>43465</v>
      </c>
      <c r="N76" s="78">
        <f>'[1]F-TRI-1'!M74</f>
        <v>0</v>
      </c>
      <c r="O76" s="75">
        <f>'[1]F-TRI-1'!N74</f>
        <v>0</v>
      </c>
      <c r="P76" s="89">
        <f>'[1]F-TRI-2'!M74</f>
        <v>0</v>
      </c>
      <c r="Q76" s="75">
        <f>'[1]F-TRI-2'!N74</f>
        <v>0</v>
      </c>
      <c r="R76" s="74">
        <f>'[1]F-TRI-3'!M74</f>
        <v>0</v>
      </c>
      <c r="S76" s="75">
        <f>'[1]F-TRI-3'!N74</f>
        <v>0</v>
      </c>
      <c r="T76" s="74">
        <f>'[1]F-TRI-4'!M74</f>
        <v>0</v>
      </c>
      <c r="U76" s="75">
        <f>'[1]F-TRI-4'!N74</f>
        <v>0</v>
      </c>
      <c r="V76" s="131">
        <f t="shared" si="7"/>
        <v>0</v>
      </c>
      <c r="W76" s="80">
        <f t="shared" si="7"/>
        <v>0</v>
      </c>
      <c r="X76" s="102">
        <v>10000000</v>
      </c>
      <c r="Y76" s="103">
        <f>SUM('[1]F-TRI-1'!Q74+'[1]F-TRI-2'!Q74+'[1]F-TRI-3'!Q74+'[1]F-TRI-4'!Q74)</f>
        <v>0</v>
      </c>
      <c r="Z76" s="80">
        <f t="shared" si="4"/>
        <v>0</v>
      </c>
      <c r="AA76" s="81"/>
      <c r="AB76" s="82"/>
      <c r="AC76" s="82"/>
      <c r="AD76" s="82"/>
      <c r="AE76" s="83"/>
      <c r="AF76" s="50"/>
      <c r="AG76" s="51"/>
      <c r="AH76" s="51"/>
      <c r="AI76" s="51"/>
      <c r="AJ76" s="51"/>
      <c r="AK76" s="51"/>
      <c r="AL76" s="52"/>
    </row>
    <row r="77" spans="1:38" ht="68.25" customHeight="1">
      <c r="A77" s="70">
        <v>68</v>
      </c>
      <c r="B77" s="71"/>
      <c r="C77" s="71"/>
      <c r="D77" s="71"/>
      <c r="E77" s="71"/>
      <c r="F77" s="73" t="str">
        <f>'[1]Formulacion_POA '!F74</f>
        <v>Sensibilización en el sistema de gestión de seguridad de información ISO 27000</v>
      </c>
      <c r="G77" s="74" t="str">
        <f>'[1]Formulacion_POA '!G74</f>
        <v>Oficina Asesora de Planeación y Sistemas</v>
      </c>
      <c r="H77" s="74" t="str">
        <f>'[1]Formulacion_POA '!H74</f>
        <v>No sensibilizaciones ejecutadas / N sensibilizaciones programadas</v>
      </c>
      <c r="I77" s="74">
        <f>'[1]Formulacion_POA '!I74</f>
        <v>1</v>
      </c>
      <c r="J77" s="74">
        <f t="shared" si="0"/>
        <v>1</v>
      </c>
      <c r="K77" s="75">
        <f>'[1]Formulacion_POA '!J74</f>
        <v>0.15</v>
      </c>
      <c r="L77" s="76">
        <f>'[1]Formulacion_POA '!K74</f>
        <v>43101</v>
      </c>
      <c r="M77" s="77">
        <f>'[1]Formulacion_POA '!L74</f>
        <v>43465</v>
      </c>
      <c r="N77" s="78">
        <f>'[1]F-TRI-1'!M75</f>
        <v>0</v>
      </c>
      <c r="O77" s="75">
        <f>'[1]F-TRI-1'!N75</f>
        <v>0</v>
      </c>
      <c r="P77" s="89">
        <f>'[1]F-TRI-2'!M75</f>
        <v>0.4</v>
      </c>
      <c r="Q77" s="75">
        <f>'[1]F-TRI-2'!N75</f>
        <v>0.4</v>
      </c>
      <c r="R77" s="74">
        <f>'[1]F-TRI-3'!M75</f>
        <v>0</v>
      </c>
      <c r="S77" s="75">
        <f>'[1]F-TRI-3'!N75</f>
        <v>0</v>
      </c>
      <c r="T77" s="74">
        <f>'[1]F-TRI-4'!M75</f>
        <v>0</v>
      </c>
      <c r="U77" s="75">
        <f>'[1]F-TRI-4'!N75</f>
        <v>0</v>
      </c>
      <c r="V77" s="90">
        <f t="shared" si="7"/>
        <v>0.4</v>
      </c>
      <c r="W77" s="80">
        <f t="shared" si="7"/>
        <v>0.4</v>
      </c>
      <c r="X77" s="102">
        <f>20000000+5341000*2</f>
        <v>30682000</v>
      </c>
      <c r="Y77" s="103">
        <f>SUM('[1]F-TRI-1'!Q75+'[1]F-TRI-2'!Q75+'[1]F-TRI-3'!Q75+'[1]F-TRI-4'!Q75)</f>
        <v>0</v>
      </c>
      <c r="Z77" s="80">
        <f t="shared" si="4"/>
        <v>0</v>
      </c>
      <c r="AA77" s="81"/>
      <c r="AB77" s="82"/>
      <c r="AC77" s="82"/>
      <c r="AD77" s="82"/>
      <c r="AE77" s="83"/>
      <c r="AF77" s="50"/>
      <c r="AG77" s="51"/>
      <c r="AH77" s="51"/>
      <c r="AI77" s="51"/>
      <c r="AJ77" s="51"/>
      <c r="AK77" s="51"/>
      <c r="AL77" s="52"/>
    </row>
    <row r="78" spans="1:38" ht="68.25" customHeight="1">
      <c r="A78" s="70">
        <v>69</v>
      </c>
      <c r="B78" s="71"/>
      <c r="C78" s="71"/>
      <c r="D78" s="71"/>
      <c r="E78" s="71"/>
      <c r="F78" s="73" t="str">
        <f>'[1]Formulacion_POA '!F75</f>
        <v>Expedición acto administrativo donde se adopta ISO 27000 como marco estandar para la gestión de la seguridad de la información</v>
      </c>
      <c r="G78" s="74" t="str">
        <f>'[1]Formulacion_POA '!G75</f>
        <v>Oficina Asesora de Planeación y Sistemas</v>
      </c>
      <c r="H78" s="74" t="str">
        <f>'[1]Formulacion_POA '!H75</f>
        <v>Acto administrativo</v>
      </c>
      <c r="I78" s="74">
        <f>'[1]Formulacion_POA '!I75</f>
        <v>1</v>
      </c>
      <c r="J78" s="74">
        <f t="shared" si="0"/>
        <v>1</v>
      </c>
      <c r="K78" s="75">
        <f>'[1]Formulacion_POA '!J75</f>
        <v>0.15</v>
      </c>
      <c r="L78" s="76">
        <f>'[1]Formulacion_POA '!K75</f>
        <v>43101</v>
      </c>
      <c r="M78" s="77">
        <f>'[1]Formulacion_POA '!L75</f>
        <v>43465</v>
      </c>
      <c r="N78" s="78">
        <f>'[1]F-TRI-1'!M76</f>
        <v>0</v>
      </c>
      <c r="O78" s="75">
        <f>'[1]F-TRI-1'!N76</f>
        <v>0</v>
      </c>
      <c r="P78" s="89">
        <f>'[1]F-TRI-2'!M76</f>
        <v>0.25</v>
      </c>
      <c r="Q78" s="75">
        <f>'[1]F-TRI-2'!N76</f>
        <v>0.25</v>
      </c>
      <c r="R78" s="74">
        <f>'[1]F-TRI-3'!M76</f>
        <v>0</v>
      </c>
      <c r="S78" s="75">
        <f>'[1]F-TRI-3'!N76</f>
        <v>0</v>
      </c>
      <c r="T78" s="74">
        <f>'[1]F-TRI-4'!M76</f>
        <v>0</v>
      </c>
      <c r="U78" s="75">
        <f>'[1]F-TRI-4'!N76</f>
        <v>0</v>
      </c>
      <c r="V78" s="131">
        <f t="shared" si="7"/>
        <v>0.25</v>
      </c>
      <c r="W78" s="80">
        <f t="shared" si="7"/>
        <v>0.25</v>
      </c>
      <c r="X78" s="102">
        <v>0</v>
      </c>
      <c r="Y78" s="103">
        <f>SUM('[1]F-TRI-1'!Q76+'[1]F-TRI-2'!Q76+'[1]F-TRI-3'!Q76+'[1]F-TRI-4'!Q76)</f>
        <v>0</v>
      </c>
      <c r="Z78" s="80">
        <f t="shared" si="4"/>
        <v>0</v>
      </c>
      <c r="AA78" s="81"/>
      <c r="AB78" s="82"/>
      <c r="AC78" s="82"/>
      <c r="AD78" s="82"/>
      <c r="AE78" s="83"/>
      <c r="AF78" s="50"/>
      <c r="AG78" s="51"/>
      <c r="AH78" s="51"/>
      <c r="AI78" s="51"/>
      <c r="AJ78" s="51"/>
      <c r="AK78" s="51"/>
      <c r="AL78" s="52"/>
    </row>
    <row r="79" spans="1:38" ht="68.25" customHeight="1">
      <c r="A79" s="70">
        <v>70</v>
      </c>
      <c r="B79" s="71"/>
      <c r="C79" s="71"/>
      <c r="D79" s="71"/>
      <c r="E79" s="71"/>
      <c r="F79" s="73" t="str">
        <f>'[1]Formulacion_POA '!F76</f>
        <v>Auditoría interna al sistema de gestión de seguridad de información ISO 27000.</v>
      </c>
      <c r="G79" s="74" t="str">
        <f>'[1]Formulacion_POA '!G76</f>
        <v>Oficina Asesora de Planeación y Sistemas</v>
      </c>
      <c r="H79" s="74" t="str">
        <f>'[1]Formulacion_POA '!H76</f>
        <v>Auditoría interna</v>
      </c>
      <c r="I79" s="74">
        <f>'[1]Formulacion_POA '!I76</f>
        <v>1</v>
      </c>
      <c r="J79" s="74">
        <f t="shared" si="0"/>
        <v>1</v>
      </c>
      <c r="K79" s="75">
        <f>'[1]Formulacion_POA '!J76</f>
        <v>0.2</v>
      </c>
      <c r="L79" s="76">
        <f>'[1]Formulacion_POA '!K76</f>
        <v>43101</v>
      </c>
      <c r="M79" s="77">
        <f>'[1]Formulacion_POA '!L76</f>
        <v>43465</v>
      </c>
      <c r="N79" s="78">
        <f>'[1]F-TRI-1'!M77</f>
        <v>0</v>
      </c>
      <c r="O79" s="75">
        <f>'[1]F-TRI-1'!N77</f>
        <v>0</v>
      </c>
      <c r="P79" s="89">
        <f>'[1]F-TRI-2'!M77</f>
        <v>0</v>
      </c>
      <c r="Q79" s="75">
        <f>'[1]F-TRI-2'!N77</f>
        <v>0</v>
      </c>
      <c r="R79" s="74">
        <f>'[1]F-TRI-3'!M77</f>
        <v>0</v>
      </c>
      <c r="S79" s="75">
        <f>'[1]F-TRI-3'!N77</f>
        <v>0</v>
      </c>
      <c r="T79" s="74">
        <f>'[1]F-TRI-4'!M77</f>
        <v>0</v>
      </c>
      <c r="U79" s="75">
        <f>'[1]F-TRI-4'!N77</f>
        <v>0</v>
      </c>
      <c r="V79" s="131">
        <f t="shared" si="7"/>
        <v>0</v>
      </c>
      <c r="W79" s="80">
        <f t="shared" si="7"/>
        <v>0</v>
      </c>
      <c r="X79" s="102">
        <f>(4785000*2)+20000000+5341000</f>
        <v>34911000</v>
      </c>
      <c r="Y79" s="103">
        <f>SUM('[1]F-TRI-1'!Q77+'[1]F-TRI-2'!Q77+'[1]F-TRI-3'!Q77+'[1]F-TRI-4'!Q77)</f>
        <v>0</v>
      </c>
      <c r="Z79" s="80">
        <f t="shared" si="4"/>
        <v>0</v>
      </c>
      <c r="AA79" s="81"/>
      <c r="AB79" s="82"/>
      <c r="AC79" s="82"/>
      <c r="AD79" s="82"/>
      <c r="AE79" s="83"/>
      <c r="AF79" s="50"/>
      <c r="AG79" s="51"/>
      <c r="AH79" s="51"/>
      <c r="AI79" s="51"/>
      <c r="AJ79" s="51"/>
      <c r="AK79" s="51"/>
      <c r="AL79" s="52"/>
    </row>
    <row r="80" spans="1:38" ht="68.25" customHeight="1">
      <c r="A80" s="70">
        <v>71</v>
      </c>
      <c r="B80" s="71"/>
      <c r="C80" s="71"/>
      <c r="D80" s="84"/>
      <c r="E80" s="84"/>
      <c r="F80" s="73" t="str">
        <f>'[1]Formulacion_POA '!F77</f>
        <v>Auditoría de certificación del sistema de gestión de seguridad de información ISO 27000.</v>
      </c>
      <c r="G80" s="74" t="str">
        <f>'[1]Formulacion_POA '!G77</f>
        <v>Oficina Asesora de Planeación y Sistemas</v>
      </c>
      <c r="H80" s="74" t="str">
        <f>'[1]Formulacion_POA '!H77</f>
        <v xml:space="preserve">Auditoria de certificación </v>
      </c>
      <c r="I80" s="74">
        <f>'[1]Formulacion_POA '!I77</f>
        <v>1</v>
      </c>
      <c r="J80" s="74">
        <f t="shared" si="0"/>
        <v>1</v>
      </c>
      <c r="K80" s="75">
        <f>'[1]Formulacion_POA '!J77</f>
        <v>0.2</v>
      </c>
      <c r="L80" s="76">
        <f>'[1]Formulacion_POA '!K77</f>
        <v>43101</v>
      </c>
      <c r="M80" s="77">
        <f>'[1]Formulacion_POA '!L77</f>
        <v>43465</v>
      </c>
      <c r="N80" s="78">
        <f>'[1]F-TRI-1'!M78</f>
        <v>0</v>
      </c>
      <c r="O80" s="75">
        <f>'[1]F-TRI-1'!N78</f>
        <v>0</v>
      </c>
      <c r="P80" s="89">
        <f>'[1]F-TRI-2'!M78</f>
        <v>0</v>
      </c>
      <c r="Q80" s="75">
        <f>'[1]F-TRI-2'!N78</f>
        <v>0</v>
      </c>
      <c r="R80" s="74">
        <f>'[1]F-TRI-3'!M78</f>
        <v>0</v>
      </c>
      <c r="S80" s="75">
        <f>'[1]F-TRI-3'!N78</f>
        <v>0</v>
      </c>
      <c r="T80" s="74">
        <f>'[1]F-TRI-4'!M78</f>
        <v>0</v>
      </c>
      <c r="U80" s="75">
        <f>'[1]F-TRI-4'!N78</f>
        <v>0</v>
      </c>
      <c r="V80" s="131">
        <f t="shared" si="7"/>
        <v>0</v>
      </c>
      <c r="W80" s="80">
        <f t="shared" si="7"/>
        <v>0</v>
      </c>
      <c r="X80" s="102">
        <v>20000000</v>
      </c>
      <c r="Y80" s="103">
        <f>SUM('[1]F-TRI-1'!Q78+'[1]F-TRI-2'!Q78+'[1]F-TRI-3'!Q78+'[1]F-TRI-4'!Q78)</f>
        <v>0</v>
      </c>
      <c r="Z80" s="80">
        <f t="shared" si="4"/>
        <v>0</v>
      </c>
      <c r="AA80" s="81"/>
      <c r="AB80" s="82"/>
      <c r="AC80" s="82"/>
      <c r="AD80" s="82"/>
      <c r="AE80" s="83"/>
      <c r="AF80" s="50"/>
      <c r="AG80" s="51"/>
      <c r="AH80" s="51"/>
      <c r="AI80" s="51"/>
      <c r="AJ80" s="51"/>
      <c r="AK80" s="51"/>
      <c r="AL80" s="52"/>
    </row>
    <row r="81" spans="1:38" ht="68.25" customHeight="1">
      <c r="A81" s="70">
        <v>72</v>
      </c>
      <c r="B81" s="71"/>
      <c r="C81" s="71"/>
      <c r="D81" s="94" t="s">
        <v>64</v>
      </c>
      <c r="E81" s="129">
        <f>1/3</f>
        <v>0.33333333333333331</v>
      </c>
      <c r="F81" s="73" t="str">
        <f>'[1]Formulacion_POA '!F78</f>
        <v>Actualización de las tablas de retención documental TRD</v>
      </c>
      <c r="G81" s="74" t="str">
        <f>'[1]Formulacion_POA '!G78</f>
        <v>Oficina Asesora de Planeación y Sistemas</v>
      </c>
      <c r="H81" s="74" t="str">
        <f>'[1]Formulacion_POA '!H78</f>
        <v>Actualizaciones realizadas</v>
      </c>
      <c r="I81" s="74">
        <f>'[1]Formulacion_POA '!I78</f>
        <v>1</v>
      </c>
      <c r="J81" s="74">
        <f t="shared" si="0"/>
        <v>1</v>
      </c>
      <c r="K81" s="75">
        <f>'[1]Formulacion_POA '!J78</f>
        <v>0.4</v>
      </c>
      <c r="L81" s="76">
        <f>'[1]Formulacion_POA '!K78</f>
        <v>43101</v>
      </c>
      <c r="M81" s="77">
        <f>'[1]Formulacion_POA '!L78</f>
        <v>43465</v>
      </c>
      <c r="N81" s="78">
        <f>'[1]F-TRI-1'!M79</f>
        <v>0</v>
      </c>
      <c r="O81" s="75">
        <f>'[1]F-TRI-1'!N79</f>
        <v>0</v>
      </c>
      <c r="P81" s="135">
        <f>'[1]F-TRI-2'!M79</f>
        <v>0.8</v>
      </c>
      <c r="Q81" s="75">
        <f>'[1]F-TRI-2'!N79</f>
        <v>0.8</v>
      </c>
      <c r="R81" s="74">
        <f>'[1]F-TRI-3'!M79</f>
        <v>0</v>
      </c>
      <c r="S81" s="75">
        <f>'[1]F-TRI-3'!N79</f>
        <v>0</v>
      </c>
      <c r="T81" s="74">
        <f>'[1]F-TRI-4'!M79</f>
        <v>0</v>
      </c>
      <c r="U81" s="75">
        <f>'[1]F-TRI-4'!N79</f>
        <v>0</v>
      </c>
      <c r="V81" s="136">
        <f t="shared" si="7"/>
        <v>0.8</v>
      </c>
      <c r="W81" s="80">
        <f t="shared" si="7"/>
        <v>0.8</v>
      </c>
      <c r="X81" s="102">
        <f>5341000*3+2226000*3+5341000*2</f>
        <v>33383000</v>
      </c>
      <c r="Y81" s="103">
        <f>SUM('[1]F-TRI-1'!Q79+'[1]F-TRI-2'!Q79+'[1]F-TRI-3'!Q79+'[1]F-TRI-4'!Q79)</f>
        <v>0</v>
      </c>
      <c r="Z81" s="80">
        <f t="shared" si="4"/>
        <v>0</v>
      </c>
      <c r="AA81" s="81"/>
      <c r="AB81" s="82"/>
      <c r="AC81" s="82"/>
      <c r="AD81" s="82"/>
      <c r="AE81" s="83"/>
      <c r="AF81" s="50"/>
      <c r="AG81" s="51"/>
      <c r="AH81" s="51"/>
      <c r="AI81" s="51"/>
      <c r="AJ81" s="51"/>
      <c r="AK81" s="51"/>
      <c r="AL81" s="52"/>
    </row>
    <row r="82" spans="1:38" ht="68.25" customHeight="1">
      <c r="A82" s="70">
        <v>73</v>
      </c>
      <c r="B82" s="71"/>
      <c r="C82" s="71"/>
      <c r="D82" s="71"/>
      <c r="E82" s="71"/>
      <c r="F82" s="73" t="str">
        <f>'[1]Formulacion_POA '!F79</f>
        <v>Presentación ante el comité de archivo de las tablas de valoración documental</v>
      </c>
      <c r="G82" s="74" t="str">
        <f>'[1]Formulacion_POA '!G79</f>
        <v>Oficina Asesora de Planeación y Sistemas</v>
      </c>
      <c r="H82" s="74" t="str">
        <f>'[1]Formulacion_POA '!H79</f>
        <v>Presentación ante comité de archivo</v>
      </c>
      <c r="I82" s="74">
        <f>'[1]Formulacion_POA '!I79</f>
        <v>1</v>
      </c>
      <c r="J82" s="74">
        <f t="shared" si="0"/>
        <v>1</v>
      </c>
      <c r="K82" s="75">
        <f>'[1]Formulacion_POA '!J79</f>
        <v>0.4</v>
      </c>
      <c r="L82" s="76">
        <f>'[1]Formulacion_POA '!K79</f>
        <v>43101</v>
      </c>
      <c r="M82" s="77">
        <f>'[1]Formulacion_POA '!L79</f>
        <v>43465</v>
      </c>
      <c r="N82" s="78">
        <f>'[1]F-TRI-1'!M80</f>
        <v>0</v>
      </c>
      <c r="O82" s="75">
        <f>'[1]F-TRI-1'!N80</f>
        <v>0</v>
      </c>
      <c r="P82" s="89">
        <f>'[1]F-TRI-2'!M80</f>
        <v>0.8</v>
      </c>
      <c r="Q82" s="75">
        <f>'[1]F-TRI-2'!N80</f>
        <v>0.8</v>
      </c>
      <c r="R82" s="74">
        <f>'[1]F-TRI-3'!M80</f>
        <v>0</v>
      </c>
      <c r="S82" s="75">
        <f>'[1]F-TRI-3'!N80</f>
        <v>0</v>
      </c>
      <c r="T82" s="74">
        <f>'[1]F-TRI-4'!M80</f>
        <v>0</v>
      </c>
      <c r="U82" s="75">
        <f>'[1]F-TRI-4'!N80</f>
        <v>0</v>
      </c>
      <c r="V82" s="131">
        <f t="shared" si="7"/>
        <v>0.8</v>
      </c>
      <c r="W82" s="80">
        <f t="shared" si="7"/>
        <v>0.8</v>
      </c>
      <c r="X82" s="102">
        <v>0</v>
      </c>
      <c r="Y82" s="103">
        <f>SUM('[1]F-TRI-1'!Q80+'[1]F-TRI-2'!Q80+'[1]F-TRI-3'!Q80+'[1]F-TRI-4'!Q80)</f>
        <v>0</v>
      </c>
      <c r="Z82" s="80">
        <f t="shared" si="4"/>
        <v>0</v>
      </c>
      <c r="AA82" s="81"/>
      <c r="AB82" s="82"/>
      <c r="AC82" s="82"/>
      <c r="AD82" s="82"/>
      <c r="AE82" s="83"/>
      <c r="AF82" s="50"/>
      <c r="AG82" s="51"/>
      <c r="AH82" s="51"/>
      <c r="AI82" s="51"/>
      <c r="AJ82" s="51"/>
      <c r="AK82" s="51"/>
      <c r="AL82" s="52"/>
    </row>
    <row r="83" spans="1:38" ht="68.25" customHeight="1" thickBot="1">
      <c r="A83" s="137">
        <v>74</v>
      </c>
      <c r="B83" s="44"/>
      <c r="C83" s="71"/>
      <c r="D83" s="44"/>
      <c r="E83" s="71"/>
      <c r="F83" s="109" t="str">
        <f>'[1]Formulacion_POA '!F80</f>
        <v>Traslado de archivo fisico de gestión del piso 11 a DANSOCIAL</v>
      </c>
      <c r="G83" s="110" t="str">
        <f>'[1]Formulacion_POA '!G80</f>
        <v>Oficina Asesora de Planeación y Sistemas</v>
      </c>
      <c r="H83" s="110" t="str">
        <f>'[1]Formulacion_POA '!H80</f>
        <v xml:space="preserve">Traslado de archivo físico </v>
      </c>
      <c r="I83" s="110">
        <f>'[1]Formulacion_POA '!I80</f>
        <v>1</v>
      </c>
      <c r="J83" s="110">
        <f t="shared" si="0"/>
        <v>1</v>
      </c>
      <c r="K83" s="111">
        <f>'[1]Formulacion_POA '!J80</f>
        <v>0.2</v>
      </c>
      <c r="L83" s="112">
        <f>'[1]Formulacion_POA '!K80</f>
        <v>43101</v>
      </c>
      <c r="M83" s="113">
        <f>'[1]Formulacion_POA '!L80</f>
        <v>43465</v>
      </c>
      <c r="N83" s="114">
        <f>'[1]F-TRI-1'!M81</f>
        <v>1</v>
      </c>
      <c r="O83" s="111">
        <f>'[1]F-TRI-1'!N81</f>
        <v>1</v>
      </c>
      <c r="P83" s="89">
        <f>'[1]F-TRI-2'!M81</f>
        <v>0</v>
      </c>
      <c r="Q83" s="111">
        <f>'[1]F-TRI-2'!N81</f>
        <v>0</v>
      </c>
      <c r="R83" s="110">
        <f>'[1]F-TRI-3'!M81</f>
        <v>0</v>
      </c>
      <c r="S83" s="111">
        <f>'[1]F-TRI-3'!N81</f>
        <v>0</v>
      </c>
      <c r="T83" s="110">
        <f>'[1]F-TRI-4'!M81</f>
        <v>0</v>
      </c>
      <c r="U83" s="111">
        <f>'[1]F-TRI-4'!N81</f>
        <v>0</v>
      </c>
      <c r="V83" s="138">
        <f t="shared" si="7"/>
        <v>1</v>
      </c>
      <c r="W83" s="108">
        <f t="shared" si="7"/>
        <v>1</v>
      </c>
      <c r="X83" s="115">
        <v>55000000</v>
      </c>
      <c r="Y83" s="116">
        <f>SUM('[1]F-TRI-1'!Q81+'[1]F-TRI-2'!Q81+'[1]F-TRI-3'!Q81+'[1]F-TRI-4'!Q81)</f>
        <v>55000000</v>
      </c>
      <c r="Z83" s="108">
        <f t="shared" si="4"/>
        <v>1</v>
      </c>
      <c r="AA83" s="117"/>
      <c r="AB83" s="118"/>
      <c r="AC83" s="118"/>
      <c r="AD83" s="118"/>
      <c r="AE83" s="119"/>
      <c r="AF83" s="50"/>
      <c r="AG83" s="51"/>
      <c r="AH83" s="51"/>
      <c r="AI83" s="51"/>
      <c r="AJ83" s="51"/>
      <c r="AK83" s="51"/>
      <c r="AL83" s="52"/>
    </row>
    <row r="84" spans="1:38" ht="68.25" customHeight="1">
      <c r="A84" s="53">
        <v>75</v>
      </c>
      <c r="B84" s="54" t="s">
        <v>65</v>
      </c>
      <c r="C84" s="54" t="s">
        <v>66</v>
      </c>
      <c r="D84" s="55" t="s">
        <v>67</v>
      </c>
      <c r="E84" s="56">
        <v>0.35</v>
      </c>
      <c r="F84" s="57" t="str">
        <f>'[1]Formulacion_POA '!F81</f>
        <v>Implementar una actividad para el mejoramiento de la Atención al Ciudadano (Protocolo de Atención y Servicio al ciudadano)</v>
      </c>
      <c r="G84" s="58" t="str">
        <f>'[1]Formulacion_POA '!G81</f>
        <v>Grupo de  Servicio al Ciudadano - Delegatura para la supervisión del ahorro y la forma asociativa</v>
      </c>
      <c r="H84" s="58" t="str">
        <f>'[1]Formulacion_POA '!H81</f>
        <v>Protocolo</v>
      </c>
      <c r="I84" s="58">
        <f>'[1]Formulacion_POA '!I81</f>
        <v>1</v>
      </c>
      <c r="J84" s="58">
        <f t="shared" si="0"/>
        <v>1</v>
      </c>
      <c r="K84" s="59">
        <f>'[1]Formulacion_POA '!J81</f>
        <v>0.5</v>
      </c>
      <c r="L84" s="60">
        <f>'[1]Formulacion_POA '!K81</f>
        <v>43190</v>
      </c>
      <c r="M84" s="61">
        <f>'[1]Formulacion_POA '!L81</f>
        <v>43464</v>
      </c>
      <c r="N84" s="139">
        <f>'[1]F-TRI-1'!M82</f>
        <v>0</v>
      </c>
      <c r="O84" s="59">
        <f>'[1]F-TRI-1'!N82</f>
        <v>0</v>
      </c>
      <c r="P84" s="89">
        <f>'[1]F-TRI-2'!M82</f>
        <v>0.5</v>
      </c>
      <c r="Q84" s="59">
        <f>'[1]F-TRI-2'!N82</f>
        <v>0.5</v>
      </c>
      <c r="R84" s="58">
        <f>'[1]F-TRI-3'!M82</f>
        <v>0</v>
      </c>
      <c r="S84" s="59">
        <f>'[1]F-TRI-3'!N82</f>
        <v>0</v>
      </c>
      <c r="T84" s="58">
        <f>'[1]F-TRI-4'!M82</f>
        <v>0</v>
      </c>
      <c r="U84" s="59">
        <f>'[1]F-TRI-4'!N82</f>
        <v>0</v>
      </c>
      <c r="V84" s="140">
        <f t="shared" si="7"/>
        <v>0.5</v>
      </c>
      <c r="W84" s="65">
        <f t="shared" si="7"/>
        <v>0.5</v>
      </c>
      <c r="X84" s="124">
        <v>0</v>
      </c>
      <c r="Y84" s="125">
        <f>SUM('[1]F-TRI-1'!Q82+'[1]F-TRI-2'!Q82+'[1]F-TRI-3'!Q82+'[1]F-TRI-4'!Q82)</f>
        <v>0</v>
      </c>
      <c r="Z84" s="65">
        <f t="shared" si="4"/>
        <v>0</v>
      </c>
      <c r="AA84" s="126"/>
      <c r="AB84" s="127"/>
      <c r="AC84" s="127"/>
      <c r="AD84" s="127"/>
      <c r="AE84" s="128"/>
      <c r="AF84" s="50"/>
      <c r="AG84" s="51"/>
      <c r="AH84" s="51"/>
      <c r="AI84" s="51"/>
      <c r="AJ84" s="51"/>
      <c r="AK84" s="51"/>
      <c r="AL84" s="52"/>
    </row>
    <row r="85" spans="1:38" ht="68.25" customHeight="1">
      <c r="A85" s="70">
        <v>76</v>
      </c>
      <c r="B85" s="71"/>
      <c r="C85" s="71"/>
      <c r="D85" s="84"/>
      <c r="E85" s="85"/>
      <c r="F85" s="73" t="str">
        <f>'[1]Formulacion_POA '!F82</f>
        <v xml:space="preserve">Hacer seguimiento trimestral a la atención de PQRS </v>
      </c>
      <c r="G85" s="74" t="str">
        <f>'[1]Formulacion_POA '!G82</f>
        <v>Grupo de  Servicio al Ciudadano - Delegatura para la supervisión del ahorro y la forma asociativa</v>
      </c>
      <c r="H85" s="74" t="str">
        <f>'[1]Formulacion_POA '!H82</f>
        <v>(Nº de seguimientos realizados/ Nº de seguimientos programados)</v>
      </c>
      <c r="I85" s="74">
        <f>'[1]Formulacion_POA '!I82</f>
        <v>3</v>
      </c>
      <c r="J85" s="74">
        <f t="shared" si="0"/>
        <v>3</v>
      </c>
      <c r="K85" s="75">
        <f>'[1]Formulacion_POA '!J82</f>
        <v>0.5</v>
      </c>
      <c r="L85" s="76">
        <f>'[1]Formulacion_POA '!K82</f>
        <v>43220</v>
      </c>
      <c r="M85" s="77">
        <f>'[1]Formulacion_POA '!L82</f>
        <v>43464</v>
      </c>
      <c r="N85" s="78">
        <f>'[1]F-TRI-1'!M83</f>
        <v>0</v>
      </c>
      <c r="O85" s="75">
        <f>'[1]F-TRI-1'!N83</f>
        <v>0</v>
      </c>
      <c r="P85" s="63">
        <f>'[1]F-TRI-2'!M83</f>
        <v>1</v>
      </c>
      <c r="Q85" s="75">
        <f>'[1]F-TRI-2'!N83</f>
        <v>0.33333333333333331</v>
      </c>
      <c r="R85" s="74">
        <f>'[1]F-TRI-3'!M83</f>
        <v>0</v>
      </c>
      <c r="S85" s="75">
        <f>'[1]F-TRI-3'!N83</f>
        <v>0</v>
      </c>
      <c r="T85" s="74">
        <f>'[1]F-TRI-4'!M83</f>
        <v>0</v>
      </c>
      <c r="U85" s="75">
        <f>'[1]F-TRI-4'!N83</f>
        <v>0</v>
      </c>
      <c r="V85" s="88">
        <f t="shared" si="7"/>
        <v>1</v>
      </c>
      <c r="W85" s="80">
        <f t="shared" si="7"/>
        <v>0.33333333333333331</v>
      </c>
      <c r="X85" s="102">
        <v>0</v>
      </c>
      <c r="Y85" s="103">
        <f>SUM('[1]F-TRI-1'!Q83+'[1]F-TRI-2'!Q83+'[1]F-TRI-3'!Q83+'[1]F-TRI-4'!Q83)</f>
        <v>0</v>
      </c>
      <c r="Z85" s="80">
        <f t="shared" si="4"/>
        <v>0</v>
      </c>
      <c r="AA85" s="81"/>
      <c r="AB85" s="82" t="s">
        <v>68</v>
      </c>
      <c r="AC85" s="82"/>
      <c r="AD85" s="82"/>
      <c r="AE85" s="83"/>
      <c r="AF85" s="50"/>
      <c r="AG85" s="51"/>
      <c r="AH85" s="51"/>
      <c r="AI85" s="51"/>
      <c r="AJ85" s="51"/>
      <c r="AK85" s="51"/>
      <c r="AL85" s="52"/>
    </row>
    <row r="86" spans="1:38" ht="68.25" customHeight="1">
      <c r="A86" s="70">
        <v>77</v>
      </c>
      <c r="B86" s="71"/>
      <c r="C86" s="71"/>
      <c r="D86" s="101" t="s">
        <v>69</v>
      </c>
      <c r="E86" s="80">
        <v>0.3</v>
      </c>
      <c r="F86" s="73" t="str">
        <f>'[1]Formulacion_POA '!F83</f>
        <v>Velar por el cumplimiento  de la Resolución por medio de la cual se reglamentó el Derecho de Petición en la entidad</v>
      </c>
      <c r="G86" s="74" t="str">
        <f>'[1]Formulacion_POA '!G83</f>
        <v>Grupo de  Servicio al Ciudadano - Delegatura para la supervisión del ahorro y la forma asociativa</v>
      </c>
      <c r="H86" s="74" t="str">
        <f>'[1]Formulacion_POA '!H83</f>
        <v xml:space="preserve"> (Nº de seguimientos realizados/No. De siguientes programas</v>
      </c>
      <c r="I86" s="74">
        <f>'[1]Formulacion_POA '!I83</f>
        <v>3</v>
      </c>
      <c r="J86" s="74">
        <f t="shared" si="0"/>
        <v>3</v>
      </c>
      <c r="K86" s="75">
        <f>'[1]Formulacion_POA '!J83</f>
        <v>1</v>
      </c>
      <c r="L86" s="76">
        <f>'[1]Formulacion_POA '!K83</f>
        <v>43281</v>
      </c>
      <c r="M86" s="77">
        <f>'[1]Formulacion_POA '!L83</f>
        <v>43464</v>
      </c>
      <c r="N86" s="78">
        <f>'[1]F-TRI-1'!M84</f>
        <v>0</v>
      </c>
      <c r="O86" s="75">
        <f>'[1]F-TRI-1'!N84</f>
        <v>0</v>
      </c>
      <c r="P86" s="63">
        <f>'[1]F-TRI-2'!M84</f>
        <v>1</v>
      </c>
      <c r="Q86" s="75">
        <f>'[1]F-TRI-2'!N84</f>
        <v>0.33333333333333331</v>
      </c>
      <c r="R86" s="74">
        <f>'[1]F-TRI-3'!M84</f>
        <v>0</v>
      </c>
      <c r="S86" s="75">
        <f>'[1]F-TRI-3'!N84</f>
        <v>0</v>
      </c>
      <c r="T86" s="74">
        <f>'[1]F-TRI-4'!M84</f>
        <v>0</v>
      </c>
      <c r="U86" s="75">
        <f>'[1]F-TRI-4'!N84</f>
        <v>0</v>
      </c>
      <c r="V86" s="88">
        <f t="shared" si="7"/>
        <v>1</v>
      </c>
      <c r="W86" s="80">
        <f t="shared" si="7"/>
        <v>0.33333333333333331</v>
      </c>
      <c r="X86" s="102">
        <v>0</v>
      </c>
      <c r="Y86" s="103">
        <f>SUM('[1]F-TRI-1'!Q84+'[1]F-TRI-2'!Q84+'[1]F-TRI-3'!Q84+'[1]F-TRI-4'!Q84)</f>
        <v>0</v>
      </c>
      <c r="Z86" s="80">
        <f t="shared" si="4"/>
        <v>0</v>
      </c>
      <c r="AA86" s="81"/>
      <c r="AB86" s="82" t="s">
        <v>68</v>
      </c>
      <c r="AC86" s="82"/>
      <c r="AD86" s="82"/>
      <c r="AE86" s="83"/>
      <c r="AF86" s="50"/>
      <c r="AG86" s="51"/>
      <c r="AH86" s="51"/>
      <c r="AI86" s="51"/>
      <c r="AJ86" s="51"/>
      <c r="AK86" s="51"/>
      <c r="AL86" s="52"/>
    </row>
    <row r="87" spans="1:38" ht="68.25" customHeight="1">
      <c r="A87" s="70">
        <v>78</v>
      </c>
      <c r="B87" s="71"/>
      <c r="C87" s="84"/>
      <c r="D87" s="101" t="s">
        <v>70</v>
      </c>
      <c r="E87" s="80">
        <v>0.35</v>
      </c>
      <c r="F87" s="73" t="str">
        <f>'[1]Formulacion_POA '!F84</f>
        <v>Solicitar ajustes tecnológicos implementados para atender las PQRSD</v>
      </c>
      <c r="G87" s="74" t="str">
        <f>'[1]Formulacion_POA '!G84</f>
        <v xml:space="preserve">Grupo de  Servicio al Ciudadano - Delegatura para la supervisión del ahorro y la forma asociativa 
Oficina Asesora de Planeación y sistemas y Despacho </v>
      </c>
      <c r="H87" s="74" t="str">
        <f>'[1]Formulacion_POA '!H84</f>
        <v xml:space="preserve">No. de ajustes realizados / No. De ajustes programados </v>
      </c>
      <c r="I87" s="74">
        <f>'[1]Formulacion_POA '!I84</f>
        <v>1</v>
      </c>
      <c r="J87" s="74">
        <f t="shared" si="0"/>
        <v>1</v>
      </c>
      <c r="K87" s="75">
        <f>'[1]Formulacion_POA '!J84</f>
        <v>1</v>
      </c>
      <c r="L87" s="76">
        <f>'[1]Formulacion_POA '!K84</f>
        <v>43266</v>
      </c>
      <c r="M87" s="77">
        <f>'[1]Formulacion_POA '!L84</f>
        <v>43464</v>
      </c>
      <c r="N87" s="78">
        <f>'[1]F-TRI-1'!M85</f>
        <v>0</v>
      </c>
      <c r="O87" s="75">
        <f>'[1]F-TRI-1'!N85</f>
        <v>0</v>
      </c>
      <c r="P87" s="92">
        <f>'[1]F-TRI-2'!M85</f>
        <v>0</v>
      </c>
      <c r="Q87" s="75">
        <f>'[1]F-TRI-2'!N85</f>
        <v>0</v>
      </c>
      <c r="R87" s="74">
        <f>'[1]F-TRI-3'!M85</f>
        <v>0</v>
      </c>
      <c r="S87" s="75">
        <f>'[1]F-TRI-3'!N85</f>
        <v>0</v>
      </c>
      <c r="T87" s="74">
        <f>'[1]F-TRI-4'!M85</f>
        <v>0</v>
      </c>
      <c r="U87" s="75">
        <f>'[1]F-TRI-4'!N85</f>
        <v>0</v>
      </c>
      <c r="V87" s="88">
        <f t="shared" si="7"/>
        <v>0</v>
      </c>
      <c r="W87" s="80">
        <f t="shared" si="7"/>
        <v>0</v>
      </c>
      <c r="X87" s="102">
        <v>0</v>
      </c>
      <c r="Y87" s="103">
        <f>SUM('[1]F-TRI-1'!Q85+'[1]F-TRI-2'!Q85+'[1]F-TRI-3'!Q85+'[1]F-TRI-4'!Q85)</f>
        <v>0</v>
      </c>
      <c r="Z87" s="80">
        <f t="shared" si="4"/>
        <v>0</v>
      </c>
      <c r="AA87" s="81"/>
      <c r="AB87" s="82"/>
      <c r="AC87" s="82"/>
      <c r="AD87" s="82"/>
      <c r="AE87" s="83"/>
      <c r="AF87" s="50"/>
      <c r="AG87" s="51"/>
      <c r="AH87" s="51"/>
      <c r="AI87" s="51"/>
      <c r="AJ87" s="51"/>
      <c r="AK87" s="51"/>
      <c r="AL87" s="52"/>
    </row>
    <row r="88" spans="1:38" ht="68.25" customHeight="1">
      <c r="A88" s="70">
        <v>79</v>
      </c>
      <c r="B88" s="71"/>
      <c r="C88" s="94" t="s">
        <v>71</v>
      </c>
      <c r="D88" s="86" t="s">
        <v>72</v>
      </c>
      <c r="E88" s="87">
        <v>0.5</v>
      </c>
      <c r="F88" s="73" t="str">
        <f>'[1]Formulacion_POA '!F85</f>
        <v>Establecer el Plan de Presencia Institucional en el marco de la Participación Social</v>
      </c>
      <c r="G88" s="74" t="str">
        <f>'[1]Formulacion_POA '!G85</f>
        <v>Grupo de  Servicio al Ciudadano - Delegatura para la supervisión del ahorro y la forma asociativa</v>
      </c>
      <c r="H88" s="74" t="str">
        <f>'[1]Formulacion_POA '!H85</f>
        <v xml:space="preserve">Plan de Presencia Institucional </v>
      </c>
      <c r="I88" s="74">
        <f>'[1]Formulacion_POA '!I85</f>
        <v>1</v>
      </c>
      <c r="J88" s="74">
        <f t="shared" si="0"/>
        <v>1</v>
      </c>
      <c r="K88" s="75">
        <f>'[1]Formulacion_POA '!J85</f>
        <v>0.5</v>
      </c>
      <c r="L88" s="76">
        <f>'[1]Formulacion_POA '!K85</f>
        <v>43253</v>
      </c>
      <c r="M88" s="77">
        <f>'[1]Formulacion_POA '!L85</f>
        <v>43281</v>
      </c>
      <c r="N88" s="78">
        <f>'[1]F-TRI-1'!M86</f>
        <v>0</v>
      </c>
      <c r="O88" s="75">
        <f>'[1]F-TRI-1'!N86</f>
        <v>0</v>
      </c>
      <c r="P88" s="63">
        <f>'[1]F-TRI-2'!M86</f>
        <v>1</v>
      </c>
      <c r="Q88" s="75">
        <f>'[1]F-TRI-2'!N86</f>
        <v>1</v>
      </c>
      <c r="R88" s="74">
        <f>'[1]F-TRI-3'!M86</f>
        <v>0</v>
      </c>
      <c r="S88" s="75">
        <f>'[1]F-TRI-3'!N86</f>
        <v>0</v>
      </c>
      <c r="T88" s="74">
        <f>'[1]F-TRI-4'!M86</f>
        <v>0</v>
      </c>
      <c r="U88" s="75">
        <f>'[1]F-TRI-4'!N86</f>
        <v>0</v>
      </c>
      <c r="V88" s="88">
        <f t="shared" si="7"/>
        <v>1</v>
      </c>
      <c r="W88" s="80">
        <f t="shared" si="7"/>
        <v>1</v>
      </c>
      <c r="X88" s="102">
        <v>0</v>
      </c>
      <c r="Y88" s="103">
        <f>SUM('[1]F-TRI-1'!Q86+'[1]F-TRI-2'!Q86+'[1]F-TRI-3'!Q86+'[1]F-TRI-4'!Q86)</f>
        <v>0</v>
      </c>
      <c r="Z88" s="80">
        <f t="shared" si="4"/>
        <v>0</v>
      </c>
      <c r="AA88" s="81"/>
      <c r="AB88" s="82"/>
      <c r="AC88" s="82"/>
      <c r="AD88" s="82"/>
      <c r="AE88" s="83"/>
      <c r="AF88" s="50"/>
      <c r="AG88" s="51"/>
      <c r="AH88" s="51"/>
      <c r="AI88" s="51"/>
      <c r="AJ88" s="51"/>
      <c r="AK88" s="51"/>
      <c r="AL88" s="52"/>
    </row>
    <row r="89" spans="1:38" ht="68.25" customHeight="1">
      <c r="A89" s="70">
        <v>80</v>
      </c>
      <c r="B89" s="71"/>
      <c r="C89" s="71"/>
      <c r="D89" s="84"/>
      <c r="E89" s="85"/>
      <c r="F89" s="73" t="str">
        <f>'[1]Formulacion_POA '!F86</f>
        <v>Ejecutar el Plan de Presencia Institucional en el marco de la Participación Social</v>
      </c>
      <c r="G89" s="74" t="str">
        <f>'[1]Formulacion_POA '!G86</f>
        <v>Grupo de  Servicio al Ciudadano - Delegatura para la supervisión del ahorro y la forma asociativa</v>
      </c>
      <c r="H89" s="74" t="str">
        <f>'[1]Formulacion_POA '!H86</f>
        <v xml:space="preserve">  Plan de Presencia Institucional</v>
      </c>
      <c r="I89" s="88">
        <f>'[1]Formulacion_POA '!I86</f>
        <v>1</v>
      </c>
      <c r="J89" s="88">
        <f t="shared" si="0"/>
        <v>1</v>
      </c>
      <c r="K89" s="75">
        <f>'[1]Formulacion_POA '!J86</f>
        <v>0.5</v>
      </c>
      <c r="L89" s="76">
        <f>'[1]Formulacion_POA '!K86</f>
        <v>43282</v>
      </c>
      <c r="M89" s="77">
        <f>'[1]Formulacion_POA '!L86</f>
        <v>43464</v>
      </c>
      <c r="N89" s="78">
        <f>'[1]F-TRI-1'!M87</f>
        <v>0</v>
      </c>
      <c r="O89" s="75">
        <f>'[1]F-TRI-1'!N87</f>
        <v>0</v>
      </c>
      <c r="P89" s="63">
        <f>'[1]F-TRI-2'!M87</f>
        <v>0.3</v>
      </c>
      <c r="Q89" s="75">
        <f>'[1]F-TRI-2'!N87</f>
        <v>0.3</v>
      </c>
      <c r="R89" s="74">
        <f>'[1]F-TRI-3'!M87</f>
        <v>0</v>
      </c>
      <c r="S89" s="75">
        <f>'[1]F-TRI-3'!N87</f>
        <v>0</v>
      </c>
      <c r="T89" s="74">
        <f>'[1]F-TRI-4'!M87</f>
        <v>0</v>
      </c>
      <c r="U89" s="75">
        <f>'[1]F-TRI-4'!N87</f>
        <v>0</v>
      </c>
      <c r="V89" s="88">
        <f t="shared" si="7"/>
        <v>0.3</v>
      </c>
      <c r="W89" s="80">
        <f t="shared" si="7"/>
        <v>0.3</v>
      </c>
      <c r="X89" s="102">
        <v>0</v>
      </c>
      <c r="Y89" s="103">
        <f>SUM('[1]F-TRI-1'!Q87+'[1]F-TRI-2'!Q87+'[1]F-TRI-3'!Q87+'[1]F-TRI-4'!Q87)</f>
        <v>0</v>
      </c>
      <c r="Z89" s="80">
        <f t="shared" si="4"/>
        <v>0</v>
      </c>
      <c r="AA89" s="81"/>
      <c r="AB89" s="82"/>
      <c r="AC89" s="82"/>
      <c r="AD89" s="82"/>
      <c r="AE89" s="83"/>
      <c r="AF89" s="50"/>
      <c r="AG89" s="51"/>
      <c r="AH89" s="51"/>
      <c r="AI89" s="51"/>
      <c r="AJ89" s="51"/>
      <c r="AK89" s="51"/>
      <c r="AL89" s="52"/>
    </row>
    <row r="90" spans="1:38" ht="68.25" customHeight="1">
      <c r="A90" s="70">
        <v>81</v>
      </c>
      <c r="B90" s="71"/>
      <c r="C90" s="84"/>
      <c r="D90" s="101" t="s">
        <v>73</v>
      </c>
      <c r="E90" s="80">
        <v>0.5</v>
      </c>
      <c r="F90" s="73" t="str">
        <f>'[1]Formulacion_POA '!F87</f>
        <v>Presentar informe estadístico de entidades más recurrentes  en Derechos de Petición</v>
      </c>
      <c r="G90" s="74" t="str">
        <f>'[1]Formulacion_POA '!G87</f>
        <v>Grupo de  Servicio al Ciudadano - Delegatura para la supervisión del ahorro y la forma asociativa</v>
      </c>
      <c r="H90" s="74" t="str">
        <f>'[1]Formulacion_POA '!H87</f>
        <v xml:space="preserve"> No, de informes Numero de informes estadísticos presentados / No. De informes estadísticos programados </v>
      </c>
      <c r="I90" s="74">
        <f>'[1]Formulacion_POA '!I87</f>
        <v>2</v>
      </c>
      <c r="J90" s="74">
        <f t="shared" si="0"/>
        <v>2</v>
      </c>
      <c r="K90" s="75">
        <f>'[1]Formulacion_POA '!J87</f>
        <v>1</v>
      </c>
      <c r="L90" s="76">
        <f>'[1]Formulacion_POA '!K87</f>
        <v>43281</v>
      </c>
      <c r="M90" s="77">
        <f>'[1]Formulacion_POA '!L87</f>
        <v>43464</v>
      </c>
      <c r="N90" s="78">
        <f>'[1]F-TRI-1'!M88</f>
        <v>0</v>
      </c>
      <c r="O90" s="75">
        <f>'[1]F-TRI-1'!N88</f>
        <v>0</v>
      </c>
      <c r="P90" s="63">
        <f>'[1]F-TRI-2'!M88</f>
        <v>1</v>
      </c>
      <c r="Q90" s="75">
        <f>'[1]F-TRI-2'!N88</f>
        <v>0.5</v>
      </c>
      <c r="R90" s="74">
        <f>'[1]F-TRI-3'!M88</f>
        <v>0</v>
      </c>
      <c r="S90" s="75">
        <f>'[1]F-TRI-3'!N88</f>
        <v>0</v>
      </c>
      <c r="T90" s="74">
        <f>'[1]F-TRI-4'!M88</f>
        <v>0</v>
      </c>
      <c r="U90" s="75">
        <f>'[1]F-TRI-4'!N88</f>
        <v>0</v>
      </c>
      <c r="V90" s="88">
        <f t="shared" ref="V90:W105" si="8">N90+P90+R90+T90</f>
        <v>1</v>
      </c>
      <c r="W90" s="80">
        <f t="shared" si="8"/>
        <v>0.5</v>
      </c>
      <c r="X90" s="102">
        <v>0</v>
      </c>
      <c r="Y90" s="103">
        <f>SUM('[1]F-TRI-1'!Q88+'[1]F-TRI-2'!Q88+'[1]F-TRI-3'!Q88+'[1]F-TRI-4'!Q88)</f>
        <v>0</v>
      </c>
      <c r="Z90" s="80">
        <f t="shared" si="4"/>
        <v>0</v>
      </c>
      <c r="AA90" s="81"/>
      <c r="AB90" s="82" t="s">
        <v>74</v>
      </c>
      <c r="AC90" s="82"/>
      <c r="AD90" s="82"/>
      <c r="AE90" s="83"/>
      <c r="AF90" s="50"/>
      <c r="AG90" s="51"/>
      <c r="AH90" s="51"/>
      <c r="AI90" s="51"/>
      <c r="AJ90" s="51"/>
      <c r="AK90" s="51"/>
      <c r="AL90" s="52"/>
    </row>
    <row r="91" spans="1:38" ht="68.25" customHeight="1">
      <c r="A91" s="70">
        <v>82</v>
      </c>
      <c r="B91" s="71"/>
      <c r="C91" s="94" t="s">
        <v>75</v>
      </c>
      <c r="D91" s="86" t="s">
        <v>76</v>
      </c>
      <c r="E91" s="87">
        <v>0.2</v>
      </c>
      <c r="F91" s="73" t="str">
        <f>'[1]Formulacion_POA '!F88</f>
        <v xml:space="preserve">Actualizar la matriz de riesgos </v>
      </c>
      <c r="G91" s="74" t="str">
        <f>'[1]Formulacion_POA '!G88</f>
        <v>Grupo de  Servicio al Ciudadano - Delegatura para la supervisión del ahorro y la forma asociativa
Despacho</v>
      </c>
      <c r="H91" s="74" t="str">
        <f>'[1]Formulacion_POA '!H88</f>
        <v xml:space="preserve"> No, de actualizaciones realizadas / No de actualizaciones programadas </v>
      </c>
      <c r="I91" s="74">
        <f>'[1]Formulacion_POA '!I88</f>
        <v>1</v>
      </c>
      <c r="J91" s="74">
        <f t="shared" si="0"/>
        <v>1</v>
      </c>
      <c r="K91" s="75">
        <f>'[1]Formulacion_POA '!J88</f>
        <v>0.6</v>
      </c>
      <c r="L91" s="76">
        <f>'[1]Formulacion_POA '!K88</f>
        <v>43311</v>
      </c>
      <c r="M91" s="77">
        <f>'[1]Formulacion_POA '!L88</f>
        <v>43464</v>
      </c>
      <c r="N91" s="78">
        <f>'[1]F-TRI-1'!M89</f>
        <v>0</v>
      </c>
      <c r="O91" s="75">
        <f>'[1]F-TRI-1'!N89</f>
        <v>0</v>
      </c>
      <c r="P91" s="132">
        <f>'[1]F-TRI-2'!M89</f>
        <v>0.5</v>
      </c>
      <c r="Q91" s="75">
        <f>'[1]F-TRI-2'!N89</f>
        <v>0.5</v>
      </c>
      <c r="R91" s="74">
        <f>'[1]F-TRI-3'!M89</f>
        <v>0</v>
      </c>
      <c r="S91" s="75">
        <f>'[1]F-TRI-3'!N89</f>
        <v>0</v>
      </c>
      <c r="T91" s="74">
        <f>'[1]F-TRI-4'!M89</f>
        <v>0</v>
      </c>
      <c r="U91" s="75">
        <f>'[1]F-TRI-4'!N89</f>
        <v>0</v>
      </c>
      <c r="V91" s="90">
        <f t="shared" si="8"/>
        <v>0.5</v>
      </c>
      <c r="W91" s="80">
        <f t="shared" si="8"/>
        <v>0.5</v>
      </c>
      <c r="X91" s="102">
        <v>0</v>
      </c>
      <c r="Y91" s="103">
        <f>SUM('[1]F-TRI-1'!Q89+'[1]F-TRI-2'!Q89+'[1]F-TRI-3'!Q89+'[1]F-TRI-4'!Q89)</f>
        <v>0</v>
      </c>
      <c r="Z91" s="80">
        <f t="shared" si="4"/>
        <v>0</v>
      </c>
      <c r="AA91" s="81"/>
      <c r="AB91" s="82"/>
      <c r="AC91" s="82"/>
      <c r="AD91" s="82"/>
      <c r="AE91" s="83"/>
      <c r="AF91" s="50"/>
      <c r="AG91" s="51"/>
      <c r="AH91" s="51"/>
      <c r="AI91" s="51"/>
      <c r="AJ91" s="51"/>
      <c r="AK91" s="51"/>
      <c r="AL91" s="52"/>
    </row>
    <row r="92" spans="1:38" ht="68.25" customHeight="1">
      <c r="A92" s="70">
        <v>83</v>
      </c>
      <c r="B92" s="71"/>
      <c r="C92" s="71"/>
      <c r="D92" s="84"/>
      <c r="E92" s="85"/>
      <c r="F92" s="73" t="str">
        <f>'[1]Formulacion_POA '!F89</f>
        <v xml:space="preserve">Hacer seguimiento a  la Matriz de riesgo  </v>
      </c>
      <c r="G92" s="74" t="str">
        <f>'[1]Formulacion_POA '!G89</f>
        <v>Grupo de  Servicio al Ciudadano - Delegatura para la supervisión del ahorro y la forma asociativa</v>
      </c>
      <c r="H92" s="74" t="str">
        <f>'[1]Formulacion_POA '!H89</f>
        <v xml:space="preserve">(Nº de seguimientos realizados//No seguimientos programados </v>
      </c>
      <c r="I92" s="74">
        <f>'[1]Formulacion_POA '!I89</f>
        <v>1</v>
      </c>
      <c r="J92" s="74">
        <f t="shared" si="0"/>
        <v>1</v>
      </c>
      <c r="K92" s="75">
        <f>'[1]Formulacion_POA '!J89</f>
        <v>0.4</v>
      </c>
      <c r="L92" s="76">
        <f>'[1]Formulacion_POA '!K89</f>
        <v>43373</v>
      </c>
      <c r="M92" s="77">
        <f>'[1]Formulacion_POA '!L89</f>
        <v>43464</v>
      </c>
      <c r="N92" s="78">
        <f>'[1]F-TRI-1'!M90</f>
        <v>0</v>
      </c>
      <c r="O92" s="75">
        <f>'[1]F-TRI-1'!N90</f>
        <v>0</v>
      </c>
      <c r="P92" s="132">
        <f>'[1]F-TRI-2'!M90</f>
        <v>0.3</v>
      </c>
      <c r="Q92" s="75">
        <f>'[1]F-TRI-2'!N90</f>
        <v>0.3</v>
      </c>
      <c r="R92" s="74">
        <f>'[1]F-TRI-3'!M90</f>
        <v>0</v>
      </c>
      <c r="S92" s="75">
        <f>'[1]F-TRI-3'!N90</f>
        <v>0</v>
      </c>
      <c r="T92" s="74">
        <f>'[1]F-TRI-4'!M90</f>
        <v>0</v>
      </c>
      <c r="U92" s="75">
        <f>'[1]F-TRI-4'!N90</f>
        <v>0</v>
      </c>
      <c r="V92" s="90">
        <f t="shared" si="8"/>
        <v>0.3</v>
      </c>
      <c r="W92" s="80">
        <f t="shared" si="8"/>
        <v>0.3</v>
      </c>
      <c r="X92" s="102">
        <v>0</v>
      </c>
      <c r="Y92" s="103">
        <f>SUM('[1]F-TRI-1'!Q90+'[1]F-TRI-2'!Q90+'[1]F-TRI-3'!Q90+'[1]F-TRI-4'!Q90)</f>
        <v>0</v>
      </c>
      <c r="Z92" s="80">
        <f t="shared" si="4"/>
        <v>0</v>
      </c>
      <c r="AA92" s="81"/>
      <c r="AB92" s="82"/>
      <c r="AC92" s="82"/>
      <c r="AD92" s="82"/>
      <c r="AE92" s="83"/>
      <c r="AF92" s="50"/>
      <c r="AG92" s="51"/>
      <c r="AH92" s="51"/>
      <c r="AI92" s="51"/>
      <c r="AJ92" s="51"/>
      <c r="AK92" s="51"/>
      <c r="AL92" s="52"/>
    </row>
    <row r="93" spans="1:38" ht="68.25" customHeight="1">
      <c r="A93" s="70">
        <v>84</v>
      </c>
      <c r="B93" s="71"/>
      <c r="C93" s="71"/>
      <c r="D93" s="101" t="s">
        <v>77</v>
      </c>
      <c r="E93" s="80">
        <v>0.3</v>
      </c>
      <c r="F93" s="73" t="str">
        <f>'[1]Formulacion_POA '!F90</f>
        <v xml:space="preserve">Realizar seguimiento trimestral de la atención al ciudadano y del Servicio al ciudadano  </v>
      </c>
      <c r="G93" s="74" t="str">
        <f>'[1]Formulacion_POA '!G90</f>
        <v>Grupo de  Servicio al Ciudadano - Delegatura para la supervisión del ahorro y la forma asociativa</v>
      </c>
      <c r="H93" s="74" t="str">
        <f>'[1]Formulacion_POA '!H90</f>
        <v xml:space="preserve">(Nº de seguimientos realizados//No seguimientos programados </v>
      </c>
      <c r="I93" s="74">
        <f>'[1]Formulacion_POA '!I90</f>
        <v>3</v>
      </c>
      <c r="J93" s="74">
        <f t="shared" si="0"/>
        <v>3</v>
      </c>
      <c r="K93" s="75">
        <f>'[1]Formulacion_POA '!J90</f>
        <v>1</v>
      </c>
      <c r="L93" s="76">
        <f>'[1]Formulacion_POA '!K90</f>
        <v>43101</v>
      </c>
      <c r="M93" s="77">
        <f>'[1]Formulacion_POA '!L90</f>
        <v>43464</v>
      </c>
      <c r="N93" s="78">
        <f>'[1]F-TRI-1'!M91</f>
        <v>0</v>
      </c>
      <c r="O93" s="75">
        <f>'[1]F-TRI-1'!N91</f>
        <v>0</v>
      </c>
      <c r="P93" s="63">
        <f>'[1]F-TRI-2'!M91</f>
        <v>1</v>
      </c>
      <c r="Q93" s="75">
        <f>'[1]F-TRI-2'!N91</f>
        <v>0.33333333333333331</v>
      </c>
      <c r="R93" s="74">
        <f>'[1]F-TRI-3'!M91</f>
        <v>0</v>
      </c>
      <c r="S93" s="75">
        <f>'[1]F-TRI-3'!N91</f>
        <v>0</v>
      </c>
      <c r="T93" s="74">
        <f>'[1]F-TRI-4'!M91</f>
        <v>0</v>
      </c>
      <c r="U93" s="75">
        <f>'[1]F-TRI-4'!N91</f>
        <v>0</v>
      </c>
      <c r="V93" s="88">
        <f t="shared" si="8"/>
        <v>1</v>
      </c>
      <c r="W93" s="80">
        <f t="shared" si="8"/>
        <v>0.33333333333333331</v>
      </c>
      <c r="X93" s="102">
        <v>0</v>
      </c>
      <c r="Y93" s="103">
        <f>SUM('[1]F-TRI-1'!Q91+'[1]F-TRI-2'!Q91+'[1]F-TRI-3'!Q91+'[1]F-TRI-4'!Q91)</f>
        <v>0</v>
      </c>
      <c r="Z93" s="80">
        <f t="shared" si="4"/>
        <v>0</v>
      </c>
      <c r="AA93" s="81"/>
      <c r="AB93" s="82"/>
      <c r="AC93" s="82"/>
      <c r="AD93" s="82"/>
      <c r="AE93" s="83"/>
      <c r="AF93" s="50"/>
      <c r="AG93" s="51"/>
      <c r="AH93" s="51"/>
      <c r="AI93" s="51"/>
      <c r="AJ93" s="51"/>
      <c r="AK93" s="51"/>
      <c r="AL93" s="52"/>
    </row>
    <row r="94" spans="1:38" ht="68.25" customHeight="1">
      <c r="A94" s="70">
        <v>85</v>
      </c>
      <c r="B94" s="71"/>
      <c r="C94" s="71"/>
      <c r="D94" s="101" t="s">
        <v>78</v>
      </c>
      <c r="E94" s="80">
        <v>0.1</v>
      </c>
      <c r="F94" s="73" t="str">
        <f>'[1]Formulacion_POA '!F91</f>
        <v>Difundir las cartillas y documentos que incluyan  deberes y derechos de los asociados y las organizaciones vigiladas</v>
      </c>
      <c r="G94" s="74" t="str">
        <f>'[1]Formulacion_POA '!G91</f>
        <v>Oficina de Comunicaciones
Despacho</v>
      </c>
      <c r="H94" s="74" t="str">
        <f>'[1]Formulacion_POA '!H91</f>
        <v xml:space="preserve">No de eventos en los que se promociona las cartillas y documentos donde se promocionan las cartillas  / No, de eventos programados </v>
      </c>
      <c r="I94" s="74">
        <f>'[1]Formulacion_POA '!I91</f>
        <v>4</v>
      </c>
      <c r="J94" s="74">
        <f t="shared" si="0"/>
        <v>4</v>
      </c>
      <c r="K94" s="75">
        <f>'[1]Formulacion_POA '!J91</f>
        <v>1</v>
      </c>
      <c r="L94" s="76">
        <f>'[1]Formulacion_POA '!K91</f>
        <v>43101</v>
      </c>
      <c r="M94" s="77">
        <f>'[1]Formulacion_POA '!L91</f>
        <v>43464</v>
      </c>
      <c r="N94" s="78">
        <f>'[1]F-TRI-1'!M92</f>
        <v>1</v>
      </c>
      <c r="O94" s="75">
        <f>'[1]F-TRI-1'!N92</f>
        <v>0.25</v>
      </c>
      <c r="P94" s="92">
        <f>'[1]F-TRI-2'!M92</f>
        <v>2</v>
      </c>
      <c r="Q94" s="75">
        <f>'[1]F-TRI-2'!N92</f>
        <v>0.5</v>
      </c>
      <c r="R94" s="74">
        <f>'[1]F-TRI-3'!M92</f>
        <v>0</v>
      </c>
      <c r="S94" s="75">
        <f>'[1]F-TRI-3'!N92</f>
        <v>0</v>
      </c>
      <c r="T94" s="74">
        <f>'[1]F-TRI-4'!M92</f>
        <v>0</v>
      </c>
      <c r="U94" s="75">
        <f>'[1]F-TRI-4'!N92</f>
        <v>0</v>
      </c>
      <c r="V94" s="88">
        <f t="shared" si="8"/>
        <v>3</v>
      </c>
      <c r="W94" s="80">
        <f t="shared" si="8"/>
        <v>0.75</v>
      </c>
      <c r="X94" s="102">
        <v>0</v>
      </c>
      <c r="Y94" s="103">
        <f>SUM('[1]F-TRI-1'!Q92+'[1]F-TRI-2'!Q92+'[1]F-TRI-3'!Q92+'[1]F-TRI-4'!Q92)</f>
        <v>0</v>
      </c>
      <c r="Z94" s="80">
        <f t="shared" si="4"/>
        <v>0</v>
      </c>
      <c r="AA94" s="81"/>
      <c r="AB94" s="82"/>
      <c r="AC94" s="82"/>
      <c r="AD94" s="82"/>
      <c r="AE94" s="83"/>
      <c r="AF94" s="50"/>
      <c r="AG94" s="51"/>
      <c r="AH94" s="51"/>
      <c r="AI94" s="51"/>
      <c r="AJ94" s="51"/>
      <c r="AK94" s="51"/>
      <c r="AL94" s="52"/>
    </row>
    <row r="95" spans="1:38" ht="68.25" customHeight="1" thickBot="1">
      <c r="A95" s="137">
        <v>86</v>
      </c>
      <c r="B95" s="44"/>
      <c r="C95" s="44"/>
      <c r="D95" s="141" t="s">
        <v>79</v>
      </c>
      <c r="E95" s="108">
        <v>0.4</v>
      </c>
      <c r="F95" s="109" t="str">
        <f>'[1]Formulacion_POA '!F92</f>
        <v>Realizar acciones de promoción para la conformación de veedurías ciudadanas.</v>
      </c>
      <c r="G95" s="110" t="str">
        <f>'[1]Formulacion_POA '!G92</f>
        <v>Grupo de  Servicio al Ciudadano - Delegatura para la supervisión del ahorro y la forma asociativa 
Despacho</v>
      </c>
      <c r="H95" s="110" t="str">
        <f>'[1]Formulacion_POA '!H92</f>
        <v xml:space="preserve"> (N° de Veedurías Ciudadanas conformadas/N° de Veedurías Ciudadanas a conformar)</v>
      </c>
      <c r="I95" s="110">
        <f>'[1]Formulacion_POA '!I92</f>
        <v>1</v>
      </c>
      <c r="J95" s="110">
        <f t="shared" si="0"/>
        <v>1</v>
      </c>
      <c r="K95" s="111">
        <f>'[1]Formulacion_POA '!J92</f>
        <v>1</v>
      </c>
      <c r="L95" s="112" t="str">
        <f>'[1]Formulacion_POA '!K92</f>
        <v>30/06/218</v>
      </c>
      <c r="M95" s="113">
        <f>'[1]Formulacion_POA '!L92</f>
        <v>43464</v>
      </c>
      <c r="N95" s="142">
        <f>'[1]F-TRI-1'!M93</f>
        <v>0</v>
      </c>
      <c r="O95" s="111">
        <f>'[1]F-TRI-1'!N93</f>
        <v>0</v>
      </c>
      <c r="P95" s="63">
        <f>'[1]F-TRI-2'!M93</f>
        <v>0.5</v>
      </c>
      <c r="Q95" s="111">
        <f>'[1]F-TRI-2'!N93</f>
        <v>0.5</v>
      </c>
      <c r="R95" s="110">
        <f>'[1]F-TRI-3'!M93</f>
        <v>0</v>
      </c>
      <c r="S95" s="111">
        <f>'[1]F-TRI-3'!N93</f>
        <v>0</v>
      </c>
      <c r="T95" s="110">
        <f>'[1]F-TRI-4'!M93</f>
        <v>0</v>
      </c>
      <c r="U95" s="111">
        <f>'[1]F-TRI-4'!N93</f>
        <v>0</v>
      </c>
      <c r="V95" s="143">
        <f t="shared" si="8"/>
        <v>0.5</v>
      </c>
      <c r="W95" s="108">
        <f t="shared" si="8"/>
        <v>0.5</v>
      </c>
      <c r="X95" s="115">
        <v>0</v>
      </c>
      <c r="Y95" s="116">
        <f>SUM('[1]F-TRI-1'!Q93+'[1]F-TRI-2'!Q93+'[1]F-TRI-3'!Q93+'[1]F-TRI-4'!Q93)</f>
        <v>0</v>
      </c>
      <c r="Z95" s="108">
        <f t="shared" si="4"/>
        <v>0</v>
      </c>
      <c r="AA95" s="117"/>
      <c r="AB95" s="118"/>
      <c r="AC95" s="118"/>
      <c r="AD95" s="118"/>
      <c r="AE95" s="119"/>
      <c r="AF95" s="50"/>
      <c r="AG95" s="51"/>
      <c r="AH95" s="51"/>
      <c r="AI95" s="51"/>
      <c r="AJ95" s="51"/>
      <c r="AK95" s="51"/>
      <c r="AL95" s="52"/>
    </row>
    <row r="96" spans="1:38" ht="68.25" customHeight="1">
      <c r="A96" s="53">
        <v>87</v>
      </c>
      <c r="B96" s="54" t="s">
        <v>80</v>
      </c>
      <c r="C96" s="58" t="s">
        <v>81</v>
      </c>
      <c r="D96" s="144" t="s">
        <v>82</v>
      </c>
      <c r="E96" s="65">
        <v>1</v>
      </c>
      <c r="F96" s="57" t="str">
        <f>'[1]Formulacion_POA '!F93</f>
        <v>Identificar causas de fallos condenatorios en contra de la Superintendencia.
Construir acciones para mitigar las causas que originaron fallos condenatorios.
Ejecutar dichas acciones dentro del término programado.</v>
      </c>
      <c r="G96" s="58" t="str">
        <f>'[1]Formulacion_POA '!G93</f>
        <v>Oficina Asesora Jurídica</v>
      </c>
      <c r="H96" s="58" t="str">
        <f>'[1]Formulacion_POA '!H93</f>
        <v>% avance en la identificación, elaboración de acciones y ejecución de éstas dentro de la política para la prevención del daño antijurídico.</v>
      </c>
      <c r="I96" s="59">
        <f>'[1]Formulacion_POA '!I93</f>
        <v>1</v>
      </c>
      <c r="J96" s="59">
        <f t="shared" si="0"/>
        <v>1</v>
      </c>
      <c r="K96" s="59">
        <f>'[1]Formulacion_POA '!J93</f>
        <v>1</v>
      </c>
      <c r="L96" s="60">
        <f>'[1]Formulacion_POA '!K93</f>
        <v>43132</v>
      </c>
      <c r="M96" s="61">
        <f>'[1]Formulacion_POA '!L93</f>
        <v>43464</v>
      </c>
      <c r="N96" s="145">
        <f>'[1]F-TRI-1'!M94</f>
        <v>0.25</v>
      </c>
      <c r="O96" s="59">
        <f>'[1]F-TRI-1'!N94</f>
        <v>0.25</v>
      </c>
      <c r="P96" s="97">
        <f>'[1]F-TRI-2'!M94</f>
        <v>0.5</v>
      </c>
      <c r="Q96" s="59">
        <f>'[1]F-TRI-2'!N94</f>
        <v>0.5</v>
      </c>
      <c r="R96" s="58">
        <f>'[1]F-TRI-3'!M94</f>
        <v>0</v>
      </c>
      <c r="S96" s="59">
        <f>'[1]F-TRI-3'!N94</f>
        <v>0</v>
      </c>
      <c r="T96" s="58">
        <f>'[1]F-TRI-4'!M94</f>
        <v>0</v>
      </c>
      <c r="U96" s="59">
        <f>'[1]F-TRI-4'!N94</f>
        <v>0</v>
      </c>
      <c r="V96" s="59">
        <f t="shared" si="8"/>
        <v>0.75</v>
      </c>
      <c r="W96" s="65">
        <f t="shared" si="8"/>
        <v>0.75</v>
      </c>
      <c r="X96" s="124">
        <v>0</v>
      </c>
      <c r="Y96" s="125">
        <f>SUM('[1]F-TRI-1'!Q94+'[1]F-TRI-2'!Q94+'[1]F-TRI-3'!Q94+'[1]F-TRI-4'!Q94)</f>
        <v>0</v>
      </c>
      <c r="Z96" s="65">
        <f t="shared" si="4"/>
        <v>0</v>
      </c>
      <c r="AA96" s="126"/>
      <c r="AB96" s="127"/>
      <c r="AC96" s="127"/>
      <c r="AD96" s="127"/>
      <c r="AE96" s="128"/>
      <c r="AF96" s="50"/>
      <c r="AG96" s="51"/>
      <c r="AH96" s="51"/>
      <c r="AI96" s="51"/>
      <c r="AJ96" s="51"/>
      <c r="AK96" s="51"/>
      <c r="AL96" s="52"/>
    </row>
    <row r="97" spans="1:38" ht="68.25" customHeight="1">
      <c r="A97" s="70">
        <v>88</v>
      </c>
      <c r="B97" s="71"/>
      <c r="C97" s="94" t="s">
        <v>83</v>
      </c>
      <c r="D97" s="101" t="s">
        <v>84</v>
      </c>
      <c r="E97" s="80">
        <v>0.5</v>
      </c>
      <c r="F97" s="73" t="str">
        <f>'[1]Formulacion_POA '!F94</f>
        <v>Emitir criterios unificadores en aspectos de supervisión</v>
      </c>
      <c r="G97" s="74" t="str">
        <f>'[1]Formulacion_POA '!G94</f>
        <v>Oficina Asesora Jurídica</v>
      </c>
      <c r="H97" s="74" t="str">
        <f>'[1]Formulacion_POA '!H94</f>
        <v>Cinco (5) conceptos unificados en aspectos de supervisión.</v>
      </c>
      <c r="I97" s="75">
        <f>'[1]Formulacion_POA '!I94</f>
        <v>1</v>
      </c>
      <c r="J97" s="75">
        <f t="shared" si="0"/>
        <v>1</v>
      </c>
      <c r="K97" s="75">
        <f>'[1]Formulacion_POA '!J94</f>
        <v>1</v>
      </c>
      <c r="L97" s="76">
        <f>'[1]Formulacion_POA '!K94</f>
        <v>43132</v>
      </c>
      <c r="M97" s="77">
        <f>'[1]Formulacion_POA '!L94</f>
        <v>43464</v>
      </c>
      <c r="N97" s="91">
        <f>'[1]F-TRI-1'!M95</f>
        <v>0</v>
      </c>
      <c r="O97" s="75">
        <f>'[1]F-TRI-1'!N95</f>
        <v>0</v>
      </c>
      <c r="P97" s="97">
        <f>'[1]F-TRI-2'!M95</f>
        <v>0.4</v>
      </c>
      <c r="Q97" s="75">
        <f>'[1]F-TRI-2'!N95</f>
        <v>0.4</v>
      </c>
      <c r="R97" s="74">
        <f>'[1]F-TRI-3'!M95</f>
        <v>0</v>
      </c>
      <c r="S97" s="75">
        <f>'[1]F-TRI-3'!N95</f>
        <v>0</v>
      </c>
      <c r="T97" s="74">
        <f>'[1]F-TRI-4'!M95</f>
        <v>0</v>
      </c>
      <c r="U97" s="75">
        <f>'[1]F-TRI-4'!N95</f>
        <v>0</v>
      </c>
      <c r="V97" s="75">
        <f t="shared" si="8"/>
        <v>0.4</v>
      </c>
      <c r="W97" s="80">
        <f t="shared" si="8"/>
        <v>0.4</v>
      </c>
      <c r="X97" s="102">
        <v>0</v>
      </c>
      <c r="Y97" s="103">
        <f>SUM('[1]F-TRI-1'!Q95+'[1]F-TRI-2'!Q95+'[1]F-TRI-3'!Q95+'[1]F-TRI-4'!Q95)</f>
        <v>0</v>
      </c>
      <c r="Z97" s="80">
        <f t="shared" si="4"/>
        <v>0</v>
      </c>
      <c r="AA97" s="81"/>
      <c r="AB97" s="82"/>
      <c r="AC97" s="82"/>
      <c r="AD97" s="82"/>
      <c r="AE97" s="83"/>
      <c r="AF97" s="50"/>
      <c r="AG97" s="51"/>
      <c r="AH97" s="51"/>
      <c r="AI97" s="51"/>
      <c r="AJ97" s="51"/>
      <c r="AK97" s="51"/>
      <c r="AL97" s="52"/>
    </row>
    <row r="98" spans="1:38" ht="68.25" customHeight="1">
      <c r="A98" s="70">
        <v>89</v>
      </c>
      <c r="B98" s="71"/>
      <c r="C98" s="84"/>
      <c r="D98" s="146" t="s">
        <v>85</v>
      </c>
      <c r="E98" s="80">
        <v>0.5</v>
      </c>
      <c r="F98" s="73" t="str">
        <f>'[1]Formulacion_POA '!F95</f>
        <v>Compilar la normativa aplicable al sector vigilado por la Supersolidaria.</v>
      </c>
      <c r="G98" s="74" t="str">
        <f>'[1]Formulacion_POA '!G95</f>
        <v>Oficina Asesora Jurídica</v>
      </c>
      <c r="H98" s="74" t="str">
        <f>'[1]Formulacion_POA '!H95</f>
        <v>N° de normas identificadas / N° de normas existentes que aplican al sector vigilado</v>
      </c>
      <c r="I98" s="75">
        <f>'[1]Formulacion_POA '!I95</f>
        <v>1</v>
      </c>
      <c r="J98" s="75">
        <f t="shared" si="0"/>
        <v>1</v>
      </c>
      <c r="K98" s="75">
        <f>'[1]Formulacion_POA '!J95</f>
        <v>1</v>
      </c>
      <c r="L98" s="76">
        <f>'[1]Formulacion_POA '!K95</f>
        <v>43132</v>
      </c>
      <c r="M98" s="77">
        <f>'[1]Formulacion_POA '!L95</f>
        <v>43464</v>
      </c>
      <c r="N98" s="91">
        <f>'[1]F-TRI-1'!M96</f>
        <v>0</v>
      </c>
      <c r="O98" s="75">
        <f>'[1]F-TRI-1'!N96</f>
        <v>0</v>
      </c>
      <c r="P98" s="97">
        <f>'[1]F-TRI-2'!M96/4</f>
        <v>0.25</v>
      </c>
      <c r="Q98" s="75">
        <f>'[1]F-TRI-2'!N96</f>
        <v>0.25</v>
      </c>
      <c r="R98" s="74">
        <f>'[1]F-TRI-3'!M96</f>
        <v>0</v>
      </c>
      <c r="S98" s="75">
        <f>'[1]F-TRI-3'!N96</f>
        <v>0</v>
      </c>
      <c r="T98" s="74">
        <f>'[1]F-TRI-4'!M96</f>
        <v>0</v>
      </c>
      <c r="U98" s="75">
        <f>'[1]F-TRI-4'!N96</f>
        <v>0</v>
      </c>
      <c r="V98" s="75">
        <f t="shared" si="8"/>
        <v>0.25</v>
      </c>
      <c r="W98" s="80">
        <f t="shared" si="8"/>
        <v>0.25</v>
      </c>
      <c r="X98" s="102">
        <v>0</v>
      </c>
      <c r="Y98" s="103">
        <f>SUM('[1]F-TRI-1'!Q96+'[1]F-TRI-2'!Q96+'[1]F-TRI-3'!Q96+'[1]F-TRI-4'!Q96)</f>
        <v>0</v>
      </c>
      <c r="Z98" s="80">
        <f t="shared" si="4"/>
        <v>0</v>
      </c>
      <c r="AA98" s="81"/>
      <c r="AB98" s="82"/>
      <c r="AC98" s="82"/>
      <c r="AD98" s="82"/>
      <c r="AE98" s="83"/>
      <c r="AF98" s="50"/>
      <c r="AG98" s="51"/>
      <c r="AH98" s="51"/>
      <c r="AI98" s="51"/>
      <c r="AJ98" s="51"/>
      <c r="AK98" s="51"/>
      <c r="AL98" s="52"/>
    </row>
    <row r="99" spans="1:38" ht="68.25" customHeight="1">
      <c r="A99" s="70">
        <v>90</v>
      </c>
      <c r="B99" s="71"/>
      <c r="C99" s="94" t="s">
        <v>86</v>
      </c>
      <c r="D99" s="146" t="s">
        <v>87</v>
      </c>
      <c r="E99" s="80">
        <v>0.5</v>
      </c>
      <c r="F99" s="73" t="str">
        <f>'[1]Formulacion_POA '!F96</f>
        <v>Presentar y conceptuar sobre  iniciativas legislativas o reglamentarias aplicables al sector</v>
      </c>
      <c r="G99" s="74" t="str">
        <f>'[1]Formulacion_POA '!G96</f>
        <v>Oficina Asesora Jurídica</v>
      </c>
      <c r="H99" s="74" t="str">
        <f>'[1]Formulacion_POA '!H96</f>
        <v>N° proyectos legislativos analizados / N° total de proyectos legislativos presentados para análisis</v>
      </c>
      <c r="I99" s="75">
        <f>'[1]Formulacion_POA '!I96</f>
        <v>1</v>
      </c>
      <c r="J99" s="75">
        <f t="shared" si="0"/>
        <v>1</v>
      </c>
      <c r="K99" s="75">
        <f>'[1]Formulacion_POA '!J96</f>
        <v>1</v>
      </c>
      <c r="L99" s="76">
        <f>'[1]Formulacion_POA '!K96</f>
        <v>43132</v>
      </c>
      <c r="M99" s="77">
        <f>'[1]Formulacion_POA '!L96</f>
        <v>43464</v>
      </c>
      <c r="N99" s="91">
        <f>'[1]F-TRI-1'!M97</f>
        <v>0</v>
      </c>
      <c r="O99" s="75">
        <f>'[1]F-TRI-1'!N97</f>
        <v>0</v>
      </c>
      <c r="P99" s="97">
        <f>'[1]F-TRI-2'!M97/4</f>
        <v>0.25</v>
      </c>
      <c r="Q99" s="75">
        <f>'[1]F-TRI-2'!N97</f>
        <v>0.25</v>
      </c>
      <c r="R99" s="74">
        <f>'[1]F-TRI-3'!M97</f>
        <v>0</v>
      </c>
      <c r="S99" s="75">
        <f>'[1]F-TRI-3'!N97</f>
        <v>0</v>
      </c>
      <c r="T99" s="74">
        <f>'[1]F-TRI-4'!M97</f>
        <v>0</v>
      </c>
      <c r="U99" s="75">
        <f>'[1]F-TRI-4'!N97</f>
        <v>0</v>
      </c>
      <c r="V99" s="75">
        <f t="shared" si="8"/>
        <v>0.25</v>
      </c>
      <c r="W99" s="80">
        <f t="shared" si="8"/>
        <v>0.25</v>
      </c>
      <c r="X99" s="102">
        <v>0</v>
      </c>
      <c r="Y99" s="103">
        <f>SUM('[1]F-TRI-1'!Q97+'[1]F-TRI-2'!Q97+'[1]F-TRI-3'!Q97+'[1]F-TRI-4'!Q97)</f>
        <v>0</v>
      </c>
      <c r="Z99" s="80">
        <f t="shared" si="4"/>
        <v>0</v>
      </c>
      <c r="AA99" s="81"/>
      <c r="AB99" s="82"/>
      <c r="AC99" s="82"/>
      <c r="AD99" s="82"/>
      <c r="AE99" s="83"/>
      <c r="AF99" s="50"/>
      <c r="AG99" s="51"/>
      <c r="AH99" s="51"/>
      <c r="AI99" s="51"/>
      <c r="AJ99" s="51"/>
      <c r="AK99" s="51"/>
      <c r="AL99" s="52"/>
    </row>
    <row r="100" spans="1:38" ht="68.25" customHeight="1">
      <c r="A100" s="70">
        <v>91</v>
      </c>
      <c r="B100" s="71"/>
      <c r="C100" s="71"/>
      <c r="D100" s="104" t="s">
        <v>88</v>
      </c>
      <c r="E100" s="87">
        <v>0.5</v>
      </c>
      <c r="F100" s="73" t="str">
        <f>'[1]Formulacion_POA '!F97</f>
        <v xml:space="preserve">Proyectar  un ajuste a la Circular Básica Contable y Financiera en materia de riesgo de crédito y riesgo de liquidez r   </v>
      </c>
      <c r="G100" s="74" t="str">
        <f>'[1]Formulacion_POA '!G97</f>
        <v>Delegatura  la supervisión del ahorro y la forma asociativa 
Delegatura para la supervisión de la actividad financiera
Despacho</v>
      </c>
      <c r="H100" s="74" t="str">
        <f>'[1]Formulacion_POA '!H97</f>
        <v xml:space="preserve">  N° marcos regulatorios expedidos / N° de marcos regulatorios proyectados </v>
      </c>
      <c r="I100" s="74">
        <f>'[1]Formulacion_POA '!I97</f>
        <v>1</v>
      </c>
      <c r="J100" s="74">
        <f t="shared" si="0"/>
        <v>1</v>
      </c>
      <c r="K100" s="75">
        <f>'[1]Formulacion_POA '!J97</f>
        <v>0.3</v>
      </c>
      <c r="L100" s="76">
        <f>'[1]Formulacion_POA '!K97</f>
        <v>43191</v>
      </c>
      <c r="M100" s="77">
        <f>'[1]Formulacion_POA '!L97</f>
        <v>43464</v>
      </c>
      <c r="N100" s="100">
        <f>'[1]F-TRI-1'!M98</f>
        <v>0</v>
      </c>
      <c r="O100" s="75">
        <f>'[1]F-TRI-1'!N98</f>
        <v>0</v>
      </c>
      <c r="P100" s="89">
        <f>'[1]F-TRI-2'!M98</f>
        <v>0.5</v>
      </c>
      <c r="Q100" s="75">
        <f>'[1]F-TRI-2'!N98</f>
        <v>0.5</v>
      </c>
      <c r="R100" s="74">
        <f>'[1]F-TRI-3'!M98</f>
        <v>0</v>
      </c>
      <c r="S100" s="75">
        <f>'[1]F-TRI-3'!N98</f>
        <v>0</v>
      </c>
      <c r="T100" s="74">
        <f>'[1]F-TRI-4'!M98</f>
        <v>0</v>
      </c>
      <c r="U100" s="75">
        <f>'[1]F-TRI-4'!N98</f>
        <v>0</v>
      </c>
      <c r="V100" s="90">
        <f t="shared" si="8"/>
        <v>0.5</v>
      </c>
      <c r="W100" s="80">
        <f t="shared" si="8"/>
        <v>0.5</v>
      </c>
      <c r="X100" s="102">
        <v>0</v>
      </c>
      <c r="Y100" s="103">
        <f>SUM('[1]F-TRI-1'!Q98+'[1]F-TRI-2'!Q98+'[1]F-TRI-3'!Q98+'[1]F-TRI-4'!Q98)</f>
        <v>0</v>
      </c>
      <c r="Z100" s="80">
        <f t="shared" si="4"/>
        <v>0</v>
      </c>
      <c r="AA100" s="81"/>
      <c r="AB100" s="82"/>
      <c r="AC100" s="82"/>
      <c r="AD100" s="82"/>
      <c r="AE100" s="83"/>
      <c r="AF100" s="50"/>
      <c r="AG100" s="51"/>
      <c r="AH100" s="51"/>
      <c r="AI100" s="51"/>
      <c r="AJ100" s="51"/>
      <c r="AK100" s="51"/>
      <c r="AL100" s="52"/>
    </row>
    <row r="101" spans="1:38" ht="68.25" customHeight="1">
      <c r="A101" s="70">
        <v>92</v>
      </c>
      <c r="B101" s="71"/>
      <c r="C101" s="71"/>
      <c r="D101" s="71"/>
      <c r="E101" s="72"/>
      <c r="F101" s="73" t="str">
        <f>'[1]Formulacion_POA '!F98</f>
        <v>Revisar t/o actulaizar la Circular Básica Contable y Financiera y Circular Básica Jurídica, en cuanto a NIF, SARL Y SARLAFT</v>
      </c>
      <c r="G101" s="74" t="str">
        <f>'[1]Formulacion_POA '!G98</f>
        <v>Delegatura  la supervisión del ahorro y la forma asociativa 
Delegatura para la supervisión de la actividad financiera
Despacho</v>
      </c>
      <c r="H101" s="74" t="str">
        <f>'[1]Formulacion_POA '!H98</f>
        <v xml:space="preserve">  N° de revisiones  N° de circulares proyectadas a ajustar  </v>
      </c>
      <c r="I101" s="74">
        <f>'[1]Formulacion_POA '!I98</f>
        <v>2</v>
      </c>
      <c r="J101" s="74">
        <f t="shared" si="0"/>
        <v>2</v>
      </c>
      <c r="K101" s="75">
        <f>'[1]Formulacion_POA '!J98</f>
        <v>0.3</v>
      </c>
      <c r="L101" s="76">
        <f>'[1]Formulacion_POA '!K98</f>
        <v>43191</v>
      </c>
      <c r="M101" s="77">
        <f>'[1]Formulacion_POA '!L98</f>
        <v>43464</v>
      </c>
      <c r="N101" s="78">
        <f>'[1]F-TRI-1'!M99</f>
        <v>0</v>
      </c>
      <c r="O101" s="75">
        <f>'[1]F-TRI-1'!N99</f>
        <v>0</v>
      </c>
      <c r="P101" s="89">
        <f>'[1]F-TRI-2'!M99</f>
        <v>0.3</v>
      </c>
      <c r="Q101" s="75">
        <f>'[1]F-TRI-2'!N99</f>
        <v>0.15</v>
      </c>
      <c r="R101" s="74">
        <f>'[1]F-TRI-3'!M99</f>
        <v>0</v>
      </c>
      <c r="S101" s="75">
        <f>'[1]F-TRI-3'!N99</f>
        <v>0</v>
      </c>
      <c r="T101" s="74">
        <f>'[1]F-TRI-4'!M99</f>
        <v>0</v>
      </c>
      <c r="U101" s="75">
        <f>'[1]F-TRI-4'!N99</f>
        <v>0</v>
      </c>
      <c r="V101" s="90">
        <f t="shared" si="8"/>
        <v>0.3</v>
      </c>
      <c r="W101" s="80">
        <f t="shared" si="8"/>
        <v>0.15</v>
      </c>
      <c r="X101" s="102">
        <v>0</v>
      </c>
      <c r="Y101" s="103">
        <f>SUM('[1]F-TRI-1'!Q99+'[1]F-TRI-2'!Q99+'[1]F-TRI-3'!Q99+'[1]F-TRI-4'!Q99)</f>
        <v>0</v>
      </c>
      <c r="Z101" s="80">
        <f t="shared" si="4"/>
        <v>0</v>
      </c>
      <c r="AA101" s="81"/>
      <c r="AB101" s="82"/>
      <c r="AC101" s="82"/>
      <c r="AD101" s="82"/>
      <c r="AE101" s="83"/>
      <c r="AF101" s="50"/>
      <c r="AG101" s="51"/>
      <c r="AH101" s="51"/>
      <c r="AI101" s="51"/>
      <c r="AJ101" s="51"/>
      <c r="AK101" s="51"/>
      <c r="AL101" s="52"/>
    </row>
    <row r="102" spans="1:38" ht="68.25" customHeight="1" thickBot="1">
      <c r="A102" s="137">
        <v>93</v>
      </c>
      <c r="B102" s="44"/>
      <c r="C102" s="44"/>
      <c r="D102" s="44"/>
      <c r="E102" s="45"/>
      <c r="F102" s="109" t="str">
        <f>'[1]Formulacion_POA '!F99</f>
        <v xml:space="preserve">Realizar la revisión jurídica para la emisión de las normas, según la solicitud de parte de las Misionales </v>
      </c>
      <c r="G102" s="110" t="str">
        <f>'[1]Formulacion_POA '!G99</f>
        <v>Oficina Asesora Jurídica</v>
      </c>
      <c r="H102" s="110" t="str">
        <f>'[1]Formulacion_POA '!H99</f>
        <v>No. de revisiones realizadas/ No. de revisiones solicitadas</v>
      </c>
      <c r="I102" s="110">
        <f>'[1]Formulacion_POA '!I99</f>
        <v>2</v>
      </c>
      <c r="J102" s="110">
        <f t="shared" si="0"/>
        <v>2</v>
      </c>
      <c r="K102" s="111">
        <f>'[1]Formulacion_POA '!J99</f>
        <v>0.4</v>
      </c>
      <c r="L102" s="112">
        <f>'[1]Formulacion_POA '!K99</f>
        <v>43221</v>
      </c>
      <c r="M102" s="113">
        <f>'[1]Formulacion_POA '!L99</f>
        <v>43464</v>
      </c>
      <c r="N102" s="114">
        <f>'[1]F-TRI-1'!M100</f>
        <v>0</v>
      </c>
      <c r="O102" s="111">
        <f>'[1]F-TRI-1'!N100</f>
        <v>0</v>
      </c>
      <c r="P102" s="147">
        <f>'[1]F-TRI-2'!M100</f>
        <v>0</v>
      </c>
      <c r="Q102" s="111">
        <f>'[1]F-TRI-2'!N100</f>
        <v>0</v>
      </c>
      <c r="R102" s="110">
        <f>'[1]F-TRI-3'!M100</f>
        <v>0</v>
      </c>
      <c r="S102" s="111">
        <f>'[1]F-TRI-3'!N100</f>
        <v>0</v>
      </c>
      <c r="T102" s="110">
        <f>'[1]F-TRI-4'!M100</f>
        <v>0</v>
      </c>
      <c r="U102" s="111">
        <f>'[1]F-TRI-4'!N100</f>
        <v>0</v>
      </c>
      <c r="V102" s="143">
        <f t="shared" si="8"/>
        <v>0</v>
      </c>
      <c r="W102" s="108">
        <f t="shared" si="8"/>
        <v>0</v>
      </c>
      <c r="X102" s="115">
        <v>0</v>
      </c>
      <c r="Y102" s="116">
        <f>SUM('[1]F-TRI-1'!Q100+'[1]F-TRI-2'!Q100+'[1]F-TRI-3'!Q100+'[1]F-TRI-4'!Q100)</f>
        <v>0</v>
      </c>
      <c r="Z102" s="108">
        <f t="shared" si="4"/>
        <v>0</v>
      </c>
      <c r="AA102" s="117"/>
      <c r="AB102" s="118"/>
      <c r="AC102" s="118"/>
      <c r="AD102" s="118"/>
      <c r="AE102" s="119"/>
      <c r="AF102" s="50"/>
      <c r="AG102" s="51"/>
      <c r="AH102" s="51"/>
      <c r="AI102" s="51"/>
      <c r="AJ102" s="51"/>
      <c r="AK102" s="51"/>
      <c r="AL102" s="52"/>
    </row>
    <row r="103" spans="1:38" ht="68.25" customHeight="1">
      <c r="A103" s="53">
        <v>94</v>
      </c>
      <c r="B103" s="54" t="s">
        <v>89</v>
      </c>
      <c r="C103" s="54" t="s">
        <v>90</v>
      </c>
      <c r="D103" s="55" t="s">
        <v>91</v>
      </c>
      <c r="E103" s="56">
        <v>0.2</v>
      </c>
      <c r="F103" s="57" t="str">
        <f>'[1]Formulacion_POA '!F100</f>
        <v>Identificar los mecanismos para garantizar el acceso a la información básica y sobre la estructura de la entidad en medios diferentes al medio electrónico (Min hacienda)</v>
      </c>
      <c r="G103" s="58" t="str">
        <f>'[1]Formulacion_POA '!G100</f>
        <v>Oficina de Comunicaciones</v>
      </c>
      <c r="H103" s="58" t="str">
        <f>'[1]Formulacion_POA '!H100</f>
        <v>Informe de identificación de canales</v>
      </c>
      <c r="I103" s="58">
        <f>'[1]Formulacion_POA '!I100</f>
        <v>1</v>
      </c>
      <c r="J103" s="58">
        <f t="shared" si="0"/>
        <v>1</v>
      </c>
      <c r="K103" s="59">
        <f>'[1]Formulacion_POA '!J100</f>
        <v>0.2</v>
      </c>
      <c r="L103" s="60">
        <f>'[1]Formulacion_POA '!K100</f>
        <v>43160</v>
      </c>
      <c r="M103" s="61">
        <f>'[1]Formulacion_POA '!L100</f>
        <v>43435</v>
      </c>
      <c r="N103" s="139">
        <f>'[1]F-TRI-1'!M101</f>
        <v>0</v>
      </c>
      <c r="O103" s="59">
        <f>'[1]F-TRI-1'!N101</f>
        <v>0</v>
      </c>
      <c r="P103" s="148">
        <f>'[1]F-TRI-2'!M101</f>
        <v>1</v>
      </c>
      <c r="Q103" s="59">
        <f>'[1]F-TRI-2'!N101</f>
        <v>1</v>
      </c>
      <c r="R103" s="58">
        <f>'[1]F-TRI-3'!M101</f>
        <v>0</v>
      </c>
      <c r="S103" s="59">
        <f>'[1]F-TRI-3'!N101</f>
        <v>0</v>
      </c>
      <c r="T103" s="58">
        <f>'[1]F-TRI-4'!M101</f>
        <v>0</v>
      </c>
      <c r="U103" s="59">
        <f>'[1]F-TRI-4'!N101</f>
        <v>0</v>
      </c>
      <c r="V103" s="64">
        <f t="shared" si="8"/>
        <v>1</v>
      </c>
      <c r="W103" s="65">
        <f t="shared" si="8"/>
        <v>1</v>
      </c>
      <c r="X103" s="124">
        <v>0</v>
      </c>
      <c r="Y103" s="125">
        <f>SUM('[1]F-TRI-1'!Q101+'[1]F-TRI-2'!Q101+'[1]F-TRI-3'!Q101+'[1]F-TRI-4'!Q101)</f>
        <v>0</v>
      </c>
      <c r="Z103" s="65">
        <f t="shared" si="4"/>
        <v>0</v>
      </c>
      <c r="AA103" s="126"/>
      <c r="AB103" s="127"/>
      <c r="AC103" s="127"/>
      <c r="AD103" s="127"/>
      <c r="AE103" s="128"/>
      <c r="AF103" s="50"/>
      <c r="AG103" s="51"/>
      <c r="AH103" s="51"/>
      <c r="AI103" s="51"/>
      <c r="AJ103" s="51"/>
      <c r="AK103" s="51"/>
      <c r="AL103" s="52"/>
    </row>
    <row r="104" spans="1:38" ht="68.25" customHeight="1">
      <c r="A104" s="70">
        <v>95</v>
      </c>
      <c r="B104" s="71"/>
      <c r="C104" s="71"/>
      <c r="D104" s="71"/>
      <c r="E104" s="72"/>
      <c r="F104" s="73" t="str">
        <f>'[1]Formulacion_POA '!F101</f>
        <v xml:space="preserve">Implementar un mecanismo para el acceso a la información básica y sobre la estructura de la entidad en medio diferentes al medio electrónico (Min hacienda) </v>
      </c>
      <c r="G104" s="74" t="str">
        <f>'[1]Formulacion_POA '!G101</f>
        <v>Oficina de Comunicaciones</v>
      </c>
      <c r="H104" s="74" t="str">
        <f>'[1]Formulacion_POA '!H101</f>
        <v>No. de mecanismos implementados/ No. de mecanismos programados</v>
      </c>
      <c r="I104" s="74">
        <f>'[1]Formulacion_POA '!I101</f>
        <v>1</v>
      </c>
      <c r="J104" s="74">
        <f t="shared" si="0"/>
        <v>1</v>
      </c>
      <c r="K104" s="75">
        <f>'[1]Formulacion_POA '!J101</f>
        <v>0.2</v>
      </c>
      <c r="L104" s="76">
        <f>'[1]Formulacion_POA '!K101</f>
        <v>43160</v>
      </c>
      <c r="M104" s="77">
        <f>'[1]Formulacion_POA '!L101</f>
        <v>43465</v>
      </c>
      <c r="N104" s="100">
        <f>'[1]F-TRI-1'!M102</f>
        <v>0</v>
      </c>
      <c r="O104" s="75">
        <f>'[1]F-TRI-1'!N102</f>
        <v>0</v>
      </c>
      <c r="P104" s="149">
        <f>'[1]F-TRI-2'!M102</f>
        <v>0.3</v>
      </c>
      <c r="Q104" s="75">
        <f>'[1]F-TRI-2'!N102</f>
        <v>0.3</v>
      </c>
      <c r="R104" s="74">
        <f>'[1]F-TRI-3'!M102</f>
        <v>0</v>
      </c>
      <c r="S104" s="75">
        <f>'[1]F-TRI-3'!N102</f>
        <v>0</v>
      </c>
      <c r="T104" s="74">
        <f>'[1]F-TRI-4'!M102</f>
        <v>0</v>
      </c>
      <c r="U104" s="75">
        <f>'[1]F-TRI-4'!N102</f>
        <v>0</v>
      </c>
      <c r="V104" s="88">
        <f t="shared" si="8"/>
        <v>0.3</v>
      </c>
      <c r="W104" s="80">
        <f t="shared" si="8"/>
        <v>0.3</v>
      </c>
      <c r="X104" s="102">
        <v>0</v>
      </c>
      <c r="Y104" s="103">
        <f>SUM('[1]F-TRI-1'!Q102+'[1]F-TRI-2'!Q102+'[1]F-TRI-3'!Q102+'[1]F-TRI-4'!Q102)</f>
        <v>0</v>
      </c>
      <c r="Z104" s="80">
        <f t="shared" si="4"/>
        <v>0</v>
      </c>
      <c r="AA104" s="81"/>
      <c r="AB104" s="82"/>
      <c r="AC104" s="82"/>
      <c r="AD104" s="82"/>
      <c r="AE104" s="83"/>
      <c r="AF104" s="50"/>
      <c r="AG104" s="51"/>
      <c r="AH104" s="51"/>
      <c r="AI104" s="51"/>
      <c r="AJ104" s="51"/>
      <c r="AK104" s="51"/>
      <c r="AL104" s="52"/>
    </row>
    <row r="105" spans="1:38" ht="68.25" customHeight="1">
      <c r="A105" s="70">
        <v>96</v>
      </c>
      <c r="B105" s="71"/>
      <c r="C105" s="71"/>
      <c r="D105" s="71"/>
      <c r="E105" s="72"/>
      <c r="F105" s="73" t="str">
        <f>'[1]Formulacion_POA '!F102</f>
        <v xml:space="preserve">Promover las campañas para fortalecer el portal Web y sensibilizar el uso de las APP (min hacienda) </v>
      </c>
      <c r="G105" s="74" t="str">
        <f>'[1]Formulacion_POA '!G102</f>
        <v>Oficina de Comunicaciones</v>
      </c>
      <c r="H105" s="74" t="str">
        <f>'[1]Formulacion_POA '!H102</f>
        <v>No. de campañas implementadas/ No. de campañas programadas</v>
      </c>
      <c r="I105" s="74">
        <f>'[1]Formulacion_POA '!I102</f>
        <v>2</v>
      </c>
      <c r="J105" s="74">
        <f t="shared" si="0"/>
        <v>2</v>
      </c>
      <c r="K105" s="75">
        <f>'[1]Formulacion_POA '!J102</f>
        <v>0.3</v>
      </c>
      <c r="L105" s="76">
        <f>'[1]Formulacion_POA '!K102</f>
        <v>43160</v>
      </c>
      <c r="M105" s="77">
        <f>'[1]Formulacion_POA '!L102</f>
        <v>43465</v>
      </c>
      <c r="N105" s="78">
        <f>'[1]F-TRI-1'!M103</f>
        <v>0</v>
      </c>
      <c r="O105" s="75">
        <f>'[1]F-TRI-1'!N103</f>
        <v>0</v>
      </c>
      <c r="P105" s="132">
        <f>'[1]F-TRI-2'!M103</f>
        <v>0.5</v>
      </c>
      <c r="Q105" s="75">
        <f>'[1]F-TRI-2'!N103</f>
        <v>0.25</v>
      </c>
      <c r="R105" s="74">
        <f>'[1]F-TRI-3'!M103</f>
        <v>0</v>
      </c>
      <c r="S105" s="75">
        <f>'[1]F-TRI-3'!N103</f>
        <v>0</v>
      </c>
      <c r="T105" s="74">
        <f>'[1]F-TRI-4'!M103</f>
        <v>0</v>
      </c>
      <c r="U105" s="75">
        <f>'[1]F-TRI-4'!N103</f>
        <v>0</v>
      </c>
      <c r="V105" s="90">
        <f t="shared" si="8"/>
        <v>0.5</v>
      </c>
      <c r="W105" s="80">
        <f t="shared" si="8"/>
        <v>0.25</v>
      </c>
      <c r="X105" s="102">
        <v>0</v>
      </c>
      <c r="Y105" s="103">
        <f>SUM('[1]F-TRI-1'!Q103+'[1]F-TRI-2'!Q103+'[1]F-TRI-3'!Q103+'[1]F-TRI-4'!Q103)</f>
        <v>0</v>
      </c>
      <c r="Z105" s="80">
        <f t="shared" si="4"/>
        <v>0</v>
      </c>
      <c r="AA105" s="81"/>
      <c r="AB105" s="82"/>
      <c r="AC105" s="82"/>
      <c r="AD105" s="82"/>
      <c r="AE105" s="83"/>
      <c r="AF105" s="50"/>
      <c r="AG105" s="51"/>
      <c r="AH105" s="51"/>
      <c r="AI105" s="51"/>
      <c r="AJ105" s="51"/>
      <c r="AK105" s="51"/>
      <c r="AL105" s="52"/>
    </row>
    <row r="106" spans="1:38" ht="68.25" customHeight="1">
      <c r="A106" s="70">
        <v>97</v>
      </c>
      <c r="B106" s="71"/>
      <c r="C106" s="71"/>
      <c r="D106" s="84"/>
      <c r="E106" s="85"/>
      <c r="F106" s="73" t="str">
        <f>'[1]Formulacion_POA '!F103</f>
        <v>Visibilizar a las organizaciones solidarias vigiladas en SARO, SARM, NIF y Normas de aseguramiento</v>
      </c>
      <c r="G106" s="74" t="str">
        <f>'[1]Formulacion_POA '!G103</f>
        <v>Oficina de Comunicaciones</v>
      </c>
      <c r="H106" s="103" t="str">
        <f>'[1]Formulacion_POA '!H103</f>
        <v>(No. Eventos de Sensibilización realizados/No. de Eventos de Sensibilización programados)</v>
      </c>
      <c r="I106" s="74">
        <f>'[1]Formulacion_POA '!I103</f>
        <v>4</v>
      </c>
      <c r="J106" s="74">
        <f t="shared" si="0"/>
        <v>4</v>
      </c>
      <c r="K106" s="75">
        <f>'[1]Formulacion_POA '!J103</f>
        <v>0.3</v>
      </c>
      <c r="L106" s="76">
        <f>'[1]Formulacion_POA '!K103</f>
        <v>43282</v>
      </c>
      <c r="M106" s="77">
        <f>'[1]Formulacion_POA '!L103</f>
        <v>43465</v>
      </c>
      <c r="N106" s="78">
        <f>'[1]F-TRI-1'!M104</f>
        <v>0</v>
      </c>
      <c r="O106" s="75">
        <f>'[1]F-TRI-1'!N104</f>
        <v>0</v>
      </c>
      <c r="P106" s="63">
        <f>'[1]F-TRI-2'!M104</f>
        <v>2</v>
      </c>
      <c r="Q106" s="75">
        <f>'[1]F-TRI-2'!N104</f>
        <v>0.5</v>
      </c>
      <c r="R106" s="74">
        <f>'[1]F-TRI-3'!M104</f>
        <v>0</v>
      </c>
      <c r="S106" s="75">
        <f>'[1]F-TRI-3'!N104</f>
        <v>0</v>
      </c>
      <c r="T106" s="74">
        <f>'[1]F-TRI-4'!M104</f>
        <v>0</v>
      </c>
      <c r="U106" s="75">
        <f>'[1]F-TRI-4'!N104</f>
        <v>0</v>
      </c>
      <c r="V106" s="88">
        <f t="shared" ref="V106:W121" si="9">N106+P106+R106+T106</f>
        <v>2</v>
      </c>
      <c r="W106" s="80">
        <f t="shared" si="9"/>
        <v>0.5</v>
      </c>
      <c r="X106" s="102">
        <v>0</v>
      </c>
      <c r="Y106" s="103">
        <f>SUM('[1]F-TRI-1'!Q104+'[1]F-TRI-2'!Q104+'[1]F-TRI-3'!Q104+'[1]F-TRI-4'!Q104)</f>
        <v>0</v>
      </c>
      <c r="Z106" s="80">
        <f t="shared" si="4"/>
        <v>0</v>
      </c>
      <c r="AA106" s="81"/>
      <c r="AB106" s="82"/>
      <c r="AC106" s="82"/>
      <c r="AD106" s="82"/>
      <c r="AE106" s="83"/>
      <c r="AF106" s="50"/>
      <c r="AG106" s="51"/>
      <c r="AH106" s="51"/>
      <c r="AI106" s="51"/>
      <c r="AJ106" s="51"/>
      <c r="AK106" s="51"/>
      <c r="AL106" s="52"/>
    </row>
    <row r="107" spans="1:38" ht="68.25" customHeight="1">
      <c r="A107" s="70">
        <v>98</v>
      </c>
      <c r="B107" s="71"/>
      <c r="C107" s="71"/>
      <c r="D107" s="101" t="s">
        <v>92</v>
      </c>
      <c r="E107" s="80">
        <v>0.2</v>
      </c>
      <c r="F107" s="73" t="str">
        <f>'[1]Formulacion_POA '!F104</f>
        <v>Participar en eventos realizados por entidades publicas y privadas del sector solidario.</v>
      </c>
      <c r="G107" s="74" t="str">
        <f>'[1]Formulacion_POA '!G104</f>
        <v>Oficina de Comunicaciones</v>
      </c>
      <c r="H107" s="74" t="str">
        <f>'[1]Formulacion_POA '!H104</f>
        <v>(No. eventos de otras entidades en los que participó la Superintendencia/ No. eventos organizados otras entidades)</v>
      </c>
      <c r="I107" s="74">
        <f>'[1]Formulacion_POA '!I104</f>
        <v>10</v>
      </c>
      <c r="J107" s="74">
        <f t="shared" si="0"/>
        <v>10</v>
      </c>
      <c r="K107" s="75">
        <f>'[1]Formulacion_POA '!J104</f>
        <v>1</v>
      </c>
      <c r="L107" s="76">
        <f>'[1]Formulacion_POA '!K104</f>
        <v>43132</v>
      </c>
      <c r="M107" s="77">
        <f>'[1]Formulacion_POA '!L104</f>
        <v>43465</v>
      </c>
      <c r="N107" s="78">
        <f>'[1]F-TRI-1'!M105</f>
        <v>2</v>
      </c>
      <c r="O107" s="75">
        <f>'[1]F-TRI-1'!N105</f>
        <v>0.2</v>
      </c>
      <c r="P107" s="63">
        <f>'[1]F-TRI-2'!M105</f>
        <v>8</v>
      </c>
      <c r="Q107" s="75">
        <f>'[1]F-TRI-2'!N105</f>
        <v>0.8</v>
      </c>
      <c r="R107" s="74">
        <f>'[1]F-TRI-3'!M105</f>
        <v>0</v>
      </c>
      <c r="S107" s="75">
        <f>'[1]F-TRI-3'!N105</f>
        <v>0</v>
      </c>
      <c r="T107" s="74">
        <f>'[1]F-TRI-4'!M105</f>
        <v>0</v>
      </c>
      <c r="U107" s="75">
        <f>'[1]F-TRI-4'!N105</f>
        <v>0</v>
      </c>
      <c r="V107" s="88">
        <f t="shared" si="9"/>
        <v>10</v>
      </c>
      <c r="W107" s="80">
        <f t="shared" si="9"/>
        <v>1</v>
      </c>
      <c r="X107" s="102">
        <v>0</v>
      </c>
      <c r="Y107" s="103">
        <f>SUM('[1]F-TRI-1'!Q105+'[1]F-TRI-2'!Q105+'[1]F-TRI-3'!Q105+'[1]F-TRI-4'!Q105)</f>
        <v>0</v>
      </c>
      <c r="Z107" s="80">
        <f t="shared" si="4"/>
        <v>0</v>
      </c>
      <c r="AA107" s="81"/>
      <c r="AB107" s="82"/>
      <c r="AC107" s="82"/>
      <c r="AD107" s="82"/>
      <c r="AE107" s="83"/>
      <c r="AF107" s="50"/>
      <c r="AG107" s="51"/>
      <c r="AH107" s="51"/>
      <c r="AI107" s="51"/>
      <c r="AJ107" s="51"/>
      <c r="AK107" s="51"/>
      <c r="AL107" s="52"/>
    </row>
    <row r="108" spans="1:38" ht="68.25" customHeight="1">
      <c r="A108" s="70">
        <v>99</v>
      </c>
      <c r="B108" s="71"/>
      <c r="C108" s="71"/>
      <c r="D108" s="86" t="s">
        <v>93</v>
      </c>
      <c r="E108" s="87">
        <v>0.2</v>
      </c>
      <c r="F108" s="73" t="str">
        <f>'[1]Formulacion_POA '!F105</f>
        <v>Realizar mensualmente la  publicación interna del notisolidario con las principales acciones desarrolladas por la Supersolidaria</v>
      </c>
      <c r="G108" s="74" t="str">
        <f>'[1]Formulacion_POA '!G105</f>
        <v>Oficina de Comunicaciones</v>
      </c>
      <c r="H108" s="74" t="str">
        <f>'[1]Formulacion_POA '!H105</f>
        <v>(N° de publicaciones internas ejecutadas/ N° de publicaciones internas programadas)</v>
      </c>
      <c r="I108" s="74">
        <f>'[1]Formulacion_POA '!I105</f>
        <v>12</v>
      </c>
      <c r="J108" s="74">
        <f t="shared" si="0"/>
        <v>12</v>
      </c>
      <c r="K108" s="75">
        <f>'[1]Formulacion_POA '!J105</f>
        <v>0.3</v>
      </c>
      <c r="L108" s="76">
        <f>'[1]Formulacion_POA '!K105</f>
        <v>43130</v>
      </c>
      <c r="M108" s="77">
        <f>'[1]Formulacion_POA '!L105</f>
        <v>43465</v>
      </c>
      <c r="N108" s="78">
        <f>'[1]F-TRI-1'!M106</f>
        <v>3</v>
      </c>
      <c r="O108" s="75">
        <f>'[1]F-TRI-1'!N106</f>
        <v>0.25</v>
      </c>
      <c r="P108" s="63">
        <f>'[1]F-TRI-2'!M106</f>
        <v>3</v>
      </c>
      <c r="Q108" s="75">
        <f>'[1]F-TRI-2'!N106</f>
        <v>0.25</v>
      </c>
      <c r="R108" s="74">
        <f>'[1]F-TRI-3'!M106</f>
        <v>0</v>
      </c>
      <c r="S108" s="75">
        <f>'[1]F-TRI-3'!N106</f>
        <v>0</v>
      </c>
      <c r="T108" s="74">
        <f>'[1]F-TRI-4'!M106</f>
        <v>0</v>
      </c>
      <c r="U108" s="75">
        <f>'[1]F-TRI-4'!N106</f>
        <v>0</v>
      </c>
      <c r="V108" s="88">
        <f t="shared" si="9"/>
        <v>6</v>
      </c>
      <c r="W108" s="80">
        <f t="shared" si="9"/>
        <v>0.5</v>
      </c>
      <c r="X108" s="102">
        <v>0</v>
      </c>
      <c r="Y108" s="103">
        <f>SUM('[1]F-TRI-1'!Q106+'[1]F-TRI-2'!Q106+'[1]F-TRI-3'!Q106+'[1]F-TRI-4'!Q106)</f>
        <v>0</v>
      </c>
      <c r="Z108" s="80">
        <f t="shared" si="4"/>
        <v>0</v>
      </c>
      <c r="AA108" s="81"/>
      <c r="AB108" s="82"/>
      <c r="AC108" s="82"/>
      <c r="AD108" s="82"/>
      <c r="AE108" s="83"/>
      <c r="AF108" s="50"/>
      <c r="AG108" s="51"/>
      <c r="AH108" s="51"/>
      <c r="AI108" s="51"/>
      <c r="AJ108" s="51"/>
      <c r="AK108" s="51"/>
      <c r="AL108" s="52"/>
    </row>
    <row r="109" spans="1:38" ht="68.25" customHeight="1">
      <c r="A109" s="70">
        <v>100</v>
      </c>
      <c r="B109" s="71"/>
      <c r="C109" s="71"/>
      <c r="D109" s="71"/>
      <c r="E109" s="72"/>
      <c r="F109" s="150" t="str">
        <f>'[1]Formulacion_POA '!F106</f>
        <v>Difusión de las acciones desarrolladas por la Supersolidaria a través de la cartelera electrónica.</v>
      </c>
      <c r="G109" s="74" t="str">
        <f>'[1]Formulacion_POA '!G106</f>
        <v>Oficina de Comunicaciones</v>
      </c>
      <c r="H109" s="74" t="str">
        <f>'[1]Formulacion_POA '!H106</f>
        <v>(N° de difusiones internas ejecutadas/ N° de difusiones internas programadas)</v>
      </c>
      <c r="I109" s="74">
        <f>'[1]Formulacion_POA '!I106</f>
        <v>52</v>
      </c>
      <c r="J109" s="74">
        <f t="shared" si="0"/>
        <v>52</v>
      </c>
      <c r="K109" s="75">
        <f>'[1]Formulacion_POA '!J106</f>
        <v>0.3</v>
      </c>
      <c r="L109" s="76">
        <f>'[1]Formulacion_POA '!K106</f>
        <v>43101</v>
      </c>
      <c r="M109" s="77">
        <f>'[1]Formulacion_POA '!L106</f>
        <v>43465</v>
      </c>
      <c r="N109" s="78">
        <f>'[1]F-TRI-1'!M107</f>
        <v>30</v>
      </c>
      <c r="O109" s="75">
        <f>'[1]F-TRI-1'!N107</f>
        <v>0.57692307692307687</v>
      </c>
      <c r="P109" s="63">
        <f>'[1]F-TRI-2'!M107</f>
        <v>8</v>
      </c>
      <c r="Q109" s="75">
        <f>'[1]F-TRI-2'!N107</f>
        <v>0.15384615384615385</v>
      </c>
      <c r="R109" s="74">
        <f>'[1]F-TRI-3'!M107</f>
        <v>0</v>
      </c>
      <c r="S109" s="75">
        <f>'[1]F-TRI-3'!N107</f>
        <v>0</v>
      </c>
      <c r="T109" s="74">
        <f>'[1]F-TRI-4'!M107</f>
        <v>0</v>
      </c>
      <c r="U109" s="75">
        <f>'[1]F-TRI-4'!N107</f>
        <v>0</v>
      </c>
      <c r="V109" s="88">
        <f t="shared" si="9"/>
        <v>38</v>
      </c>
      <c r="W109" s="80">
        <f t="shared" si="9"/>
        <v>0.73076923076923073</v>
      </c>
      <c r="X109" s="102">
        <v>0</v>
      </c>
      <c r="Y109" s="103">
        <f>SUM('[1]F-TRI-1'!Q107+'[1]F-TRI-2'!Q107+'[1]F-TRI-3'!Q107+'[1]F-TRI-4'!Q107)</f>
        <v>0</v>
      </c>
      <c r="Z109" s="80">
        <f t="shared" si="4"/>
        <v>0</v>
      </c>
      <c r="AA109" s="81"/>
      <c r="AB109" s="82"/>
      <c r="AC109" s="82"/>
      <c r="AD109" s="82"/>
      <c r="AE109" s="83"/>
      <c r="AF109" s="50"/>
      <c r="AG109" s="51"/>
      <c r="AH109" s="51"/>
      <c r="AI109" s="51"/>
      <c r="AJ109" s="51"/>
      <c r="AK109" s="51"/>
      <c r="AL109" s="52"/>
    </row>
    <row r="110" spans="1:38" ht="68.25" customHeight="1">
      <c r="A110" s="70">
        <v>101</v>
      </c>
      <c r="B110" s="71"/>
      <c r="C110" s="71"/>
      <c r="D110" s="84"/>
      <c r="E110" s="85"/>
      <c r="F110" s="150" t="str">
        <f>'[1]Formulacion_POA '!F107</f>
        <v>Actualizar la intranet de la entidad con las principales acciones desarrolladas por la Supersolidaria</v>
      </c>
      <c r="G110" s="74" t="str">
        <f>'[1]Formulacion_POA '!G107</f>
        <v>Oficina de Comunicaciones</v>
      </c>
      <c r="H110" s="74" t="str">
        <f>'[1]Formulacion_POA '!H107</f>
        <v>(N° de actualizaciones a la intranet/ N° de actualizaciones a la intranet programadas)</v>
      </c>
      <c r="I110" s="74">
        <f>'[1]Formulacion_POA '!I107</f>
        <v>52</v>
      </c>
      <c r="J110" s="74">
        <f t="shared" si="0"/>
        <v>52</v>
      </c>
      <c r="K110" s="75">
        <f>'[1]Formulacion_POA '!J107</f>
        <v>0.4</v>
      </c>
      <c r="L110" s="76">
        <f>'[1]Formulacion_POA '!K107</f>
        <v>43101</v>
      </c>
      <c r="M110" s="77">
        <f>'[1]Formulacion_POA '!L107</f>
        <v>43465</v>
      </c>
      <c r="N110" s="78">
        <f>'[1]F-TRI-1'!M108</f>
        <v>12</v>
      </c>
      <c r="O110" s="75">
        <f>'[1]F-TRI-1'!N108</f>
        <v>0.23076923076923078</v>
      </c>
      <c r="P110" s="63">
        <f>'[1]F-TRI-2'!M108</f>
        <v>9</v>
      </c>
      <c r="Q110" s="75">
        <f>'[1]F-TRI-2'!N108</f>
        <v>0.17307692307692307</v>
      </c>
      <c r="R110" s="74">
        <f>'[1]F-TRI-3'!M108</f>
        <v>0</v>
      </c>
      <c r="S110" s="75">
        <f>'[1]F-TRI-3'!N108</f>
        <v>0</v>
      </c>
      <c r="T110" s="74">
        <f>'[1]F-TRI-4'!M108</f>
        <v>0</v>
      </c>
      <c r="U110" s="75">
        <f>'[1]F-TRI-4'!N108</f>
        <v>0</v>
      </c>
      <c r="V110" s="88">
        <f t="shared" si="9"/>
        <v>21</v>
      </c>
      <c r="W110" s="80">
        <f t="shared" si="9"/>
        <v>0.40384615384615385</v>
      </c>
      <c r="X110" s="102">
        <v>0</v>
      </c>
      <c r="Y110" s="103">
        <f>SUM('[1]F-TRI-1'!Q108+'[1]F-TRI-2'!Q108+'[1]F-TRI-3'!Q108+'[1]F-TRI-4'!Q108)</f>
        <v>0</v>
      </c>
      <c r="Z110" s="80">
        <f t="shared" si="4"/>
        <v>0</v>
      </c>
      <c r="AA110" s="81"/>
      <c r="AB110" s="82"/>
      <c r="AC110" s="82"/>
      <c r="AD110" s="82"/>
      <c r="AE110" s="83"/>
      <c r="AF110" s="50"/>
      <c r="AG110" s="51"/>
      <c r="AH110" s="51"/>
      <c r="AI110" s="51"/>
      <c r="AJ110" s="51"/>
      <c r="AK110" s="51"/>
      <c r="AL110" s="52"/>
    </row>
    <row r="111" spans="1:38" ht="68.25" customHeight="1">
      <c r="A111" s="70">
        <v>102</v>
      </c>
      <c r="B111" s="71"/>
      <c r="C111" s="71"/>
      <c r="D111" s="101" t="s">
        <v>94</v>
      </c>
      <c r="E111" s="80">
        <v>0.2</v>
      </c>
      <c r="F111" s="150" t="str">
        <f>'[1]Formulacion_POA '!F108</f>
        <v xml:space="preserve">Participar activamente en los espacios convocados con las demás instituciones y con los gremios del sector </v>
      </c>
      <c r="G111" s="74" t="str">
        <f>'[1]Formulacion_POA '!G108</f>
        <v>Despacho</v>
      </c>
      <c r="H111" s="74" t="str">
        <f>'[1]Formulacion_POA '!H108</f>
        <v>Nº de espacios en los que se participó/No de espacios a los que fue convocada la entidad</v>
      </c>
      <c r="I111" s="74">
        <f>'[1]Formulacion_POA '!I108</f>
        <v>5</v>
      </c>
      <c r="J111" s="74">
        <f t="shared" si="0"/>
        <v>5</v>
      </c>
      <c r="K111" s="75">
        <f>'[1]Formulacion_POA '!J108</f>
        <v>1</v>
      </c>
      <c r="L111" s="76">
        <f>'[1]Formulacion_POA '!K108</f>
        <v>43132</v>
      </c>
      <c r="M111" s="77">
        <f>'[1]Formulacion_POA '!L108</f>
        <v>43464</v>
      </c>
      <c r="N111" s="78">
        <f>'[1]F-TRI-1'!M109</f>
        <v>2</v>
      </c>
      <c r="O111" s="75">
        <f>'[1]F-TRI-1'!N109</f>
        <v>0.4</v>
      </c>
      <c r="P111" s="63">
        <f>'[1]F-TRI-2'!M109</f>
        <v>3</v>
      </c>
      <c r="Q111" s="75">
        <f>'[1]F-TRI-2'!N109</f>
        <v>0.6</v>
      </c>
      <c r="R111" s="74">
        <f>'[1]F-TRI-3'!M109</f>
        <v>0</v>
      </c>
      <c r="S111" s="75">
        <f>'[1]F-TRI-3'!N109</f>
        <v>0</v>
      </c>
      <c r="T111" s="74">
        <f>'[1]F-TRI-4'!M109</f>
        <v>0</v>
      </c>
      <c r="U111" s="75">
        <f>'[1]F-TRI-4'!N109</f>
        <v>0</v>
      </c>
      <c r="V111" s="88">
        <f t="shared" si="9"/>
        <v>5</v>
      </c>
      <c r="W111" s="80">
        <f t="shared" si="9"/>
        <v>1</v>
      </c>
      <c r="X111" s="102">
        <v>0</v>
      </c>
      <c r="Y111" s="103">
        <f>SUM('[1]F-TRI-1'!Q109+'[1]F-TRI-2'!Q109+'[1]F-TRI-3'!Q109+'[1]F-TRI-4'!Q109)</f>
        <v>0</v>
      </c>
      <c r="Z111" s="80">
        <f t="shared" si="4"/>
        <v>0</v>
      </c>
      <c r="AA111" s="81"/>
      <c r="AB111" s="82"/>
      <c r="AC111" s="82"/>
      <c r="AD111" s="82"/>
      <c r="AE111" s="83"/>
      <c r="AF111" s="50"/>
      <c r="AG111" s="51"/>
      <c r="AH111" s="51"/>
      <c r="AI111" s="51"/>
      <c r="AJ111" s="51"/>
      <c r="AK111" s="51"/>
      <c r="AL111" s="52"/>
    </row>
    <row r="112" spans="1:38" ht="68.25" customHeight="1" thickBot="1">
      <c r="A112" s="137">
        <v>103</v>
      </c>
      <c r="B112" s="44"/>
      <c r="C112" s="44"/>
      <c r="D112" s="141" t="s">
        <v>95</v>
      </c>
      <c r="E112" s="108">
        <v>0.2</v>
      </c>
      <c r="F112" s="151" t="str">
        <f>'[1]Formulacion_POA '!F109</f>
        <v>Promover alianzas estratégicas y de cooperación técnica con organizaciones internacionales.</v>
      </c>
      <c r="G112" s="110" t="str">
        <f>'[1]Formulacion_POA '!G109</f>
        <v>Despacho</v>
      </c>
      <c r="H112" s="110" t="str">
        <f>'[1]Formulacion_POA '!H109</f>
        <v>No de alianzas estratégicas establecidas</v>
      </c>
      <c r="I112" s="143">
        <f>'[1]Formulacion_POA '!I109</f>
        <v>1</v>
      </c>
      <c r="J112" s="143">
        <f t="shared" si="0"/>
        <v>1</v>
      </c>
      <c r="K112" s="111">
        <f>'[1]Formulacion_POA '!J109</f>
        <v>1</v>
      </c>
      <c r="L112" s="112">
        <f>'[1]Formulacion_POA '!K109</f>
        <v>43132</v>
      </c>
      <c r="M112" s="113">
        <f>'[1]Formulacion_POA '!L109</f>
        <v>43464</v>
      </c>
      <c r="N112" s="114">
        <f>'[1]F-TRI-1'!M110</f>
        <v>0</v>
      </c>
      <c r="O112" s="111">
        <f>'[1]F-TRI-1'!N110</f>
        <v>0</v>
      </c>
      <c r="P112" s="63">
        <f>'[1]F-TRI-2'!M110</f>
        <v>0</v>
      </c>
      <c r="Q112" s="111">
        <f>'[1]F-TRI-2'!N110</f>
        <v>0</v>
      </c>
      <c r="R112" s="110">
        <f>'[1]F-TRI-3'!M110</f>
        <v>0</v>
      </c>
      <c r="S112" s="111">
        <f>'[1]F-TRI-3'!N110</f>
        <v>0</v>
      </c>
      <c r="T112" s="110">
        <f>'[1]F-TRI-4'!M110</f>
        <v>0</v>
      </c>
      <c r="U112" s="111">
        <f>'[1]F-TRI-4'!N110</f>
        <v>0</v>
      </c>
      <c r="V112" s="143">
        <f t="shared" si="9"/>
        <v>0</v>
      </c>
      <c r="W112" s="108">
        <f t="shared" si="9"/>
        <v>0</v>
      </c>
      <c r="X112" s="115">
        <v>0</v>
      </c>
      <c r="Y112" s="116">
        <f>SUM('[1]F-TRI-1'!Q110+'[1]F-TRI-2'!Q110+'[1]F-TRI-3'!Q110+'[1]F-TRI-4'!Q110)</f>
        <v>0</v>
      </c>
      <c r="Z112" s="108">
        <f t="shared" si="4"/>
        <v>0</v>
      </c>
      <c r="AA112" s="117"/>
      <c r="AB112" s="118"/>
      <c r="AC112" s="118"/>
      <c r="AD112" s="118"/>
      <c r="AE112" s="119"/>
      <c r="AF112" s="50"/>
      <c r="AG112" s="51"/>
      <c r="AH112" s="51"/>
      <c r="AI112" s="51"/>
      <c r="AJ112" s="51"/>
      <c r="AK112" s="51"/>
      <c r="AL112" s="52"/>
    </row>
    <row r="113" spans="1:38" ht="68.25" customHeight="1">
      <c r="A113" s="53">
        <v>104</v>
      </c>
      <c r="B113" s="152" t="s">
        <v>96</v>
      </c>
      <c r="C113" s="152" t="s">
        <v>97</v>
      </c>
      <c r="D113" s="153" t="s">
        <v>98</v>
      </c>
      <c r="E113" s="154">
        <v>0.5</v>
      </c>
      <c r="F113" s="155" t="str">
        <f>'[1]Formulacion_POA '!F110</f>
        <v xml:space="preserve">Proveer los cargos vacantes para el fortalecimiento de las áreas de la Superintendencia </v>
      </c>
      <c r="G113" s="156" t="str">
        <f>'[1]Formulacion_POA '!G110</f>
        <v>Secretaría General</v>
      </c>
      <c r="H113" s="156" t="str">
        <f>'[1]Formulacion_POA '!H110</f>
        <v>(N° de cargos provistos / N° de cargos vacantes)</v>
      </c>
      <c r="I113" s="156">
        <f>'[1]Formulacion_POA '!I110</f>
        <v>48</v>
      </c>
      <c r="J113" s="156">
        <f t="shared" si="0"/>
        <v>48</v>
      </c>
      <c r="K113" s="157">
        <f>'[1]Formulacion_POA '!J110</f>
        <v>0.3</v>
      </c>
      <c r="L113" s="158">
        <f>'[1]Formulacion_POA '!K110</f>
        <v>43269</v>
      </c>
      <c r="M113" s="159">
        <f>'[1]Formulacion_POA '!L110</f>
        <v>43465</v>
      </c>
      <c r="N113" s="160">
        <f>'[1]F-TRI-1'!M111</f>
        <v>0</v>
      </c>
      <c r="O113" s="157">
        <f>'[1]F-TRI-1'!N111</f>
        <v>0</v>
      </c>
      <c r="P113" s="63">
        <f>'[1]F-TRI-2'!M111</f>
        <v>0</v>
      </c>
      <c r="Q113" s="157">
        <f>'[1]F-TRI-2'!N111</f>
        <v>0</v>
      </c>
      <c r="R113" s="156">
        <f>'[1]F-TRI-3'!M111</f>
        <v>0</v>
      </c>
      <c r="S113" s="157">
        <f>'[1]F-TRI-3'!N111</f>
        <v>0</v>
      </c>
      <c r="T113" s="156">
        <f>'[1]F-TRI-4'!M111</f>
        <v>0</v>
      </c>
      <c r="U113" s="157">
        <f>'[1]F-TRI-4'!N111</f>
        <v>0</v>
      </c>
      <c r="V113" s="161">
        <f t="shared" si="9"/>
        <v>0</v>
      </c>
      <c r="W113" s="162">
        <f t="shared" si="9"/>
        <v>0</v>
      </c>
      <c r="X113" s="163">
        <v>0</v>
      </c>
      <c r="Y113" s="164">
        <f>SUM('[1]F-TRI-1'!Q111+'[1]F-TRI-2'!Q111+'[1]F-TRI-3'!Q111+'[1]F-TRI-4'!Q111)</f>
        <v>0</v>
      </c>
      <c r="Z113" s="162">
        <f t="shared" si="4"/>
        <v>0</v>
      </c>
      <c r="AA113" s="165"/>
      <c r="AB113" s="166"/>
      <c r="AC113" s="166"/>
      <c r="AD113" s="166"/>
      <c r="AE113" s="167"/>
      <c r="AF113" s="50"/>
      <c r="AG113" s="51"/>
      <c r="AH113" s="51"/>
      <c r="AI113" s="51"/>
      <c r="AJ113" s="51"/>
      <c r="AK113" s="51"/>
      <c r="AL113" s="52"/>
    </row>
    <row r="114" spans="1:38" ht="68.25" customHeight="1">
      <c r="A114" s="70">
        <v>105</v>
      </c>
      <c r="B114" s="71"/>
      <c r="C114" s="71"/>
      <c r="D114" s="71"/>
      <c r="E114" s="72"/>
      <c r="F114" s="73" t="str">
        <f>'[1]Formulacion_POA '!F111</f>
        <v xml:space="preserve">Actualizar la guía de situaciones administrativas </v>
      </c>
      <c r="G114" s="74" t="str">
        <f>'[1]Formulacion_POA '!G111</f>
        <v>Secretaría General</v>
      </c>
      <c r="H114" s="74" t="str">
        <f>'[1]Formulacion_POA '!H111</f>
        <v>Guía actualizada</v>
      </c>
      <c r="I114" s="74">
        <f>'[1]Formulacion_POA '!I111</f>
        <v>1</v>
      </c>
      <c r="J114" s="74">
        <f t="shared" si="0"/>
        <v>1</v>
      </c>
      <c r="K114" s="75">
        <f>'[1]Formulacion_POA '!J111</f>
        <v>0.4</v>
      </c>
      <c r="L114" s="76">
        <f>'[1]Formulacion_POA '!K111</f>
        <v>43160</v>
      </c>
      <c r="M114" s="77">
        <f>'[1]Formulacion_POA '!L111</f>
        <v>43251</v>
      </c>
      <c r="N114" s="78">
        <f>'[1]F-TRI-1'!M112</f>
        <v>0</v>
      </c>
      <c r="O114" s="75">
        <f>'[1]F-TRI-1'!N112</f>
        <v>0</v>
      </c>
      <c r="P114" s="89">
        <f>'[1]F-TRI-2'!M112</f>
        <v>0.75</v>
      </c>
      <c r="Q114" s="75">
        <f>'[1]F-TRI-2'!N112</f>
        <v>0.75</v>
      </c>
      <c r="R114" s="74">
        <f>'[1]F-TRI-3'!M112</f>
        <v>0</v>
      </c>
      <c r="S114" s="75">
        <f>'[1]F-TRI-3'!N112</f>
        <v>0</v>
      </c>
      <c r="T114" s="74">
        <f>'[1]F-TRI-4'!M112</f>
        <v>0</v>
      </c>
      <c r="U114" s="75">
        <f>'[1]F-TRI-4'!N112</f>
        <v>0</v>
      </c>
      <c r="V114" s="131">
        <f t="shared" si="9"/>
        <v>0.75</v>
      </c>
      <c r="W114" s="80">
        <f t="shared" si="9"/>
        <v>0.75</v>
      </c>
      <c r="X114" s="102">
        <v>0</v>
      </c>
      <c r="Y114" s="103">
        <f>SUM('[1]F-TRI-1'!Q112+'[1]F-TRI-2'!Q112+'[1]F-TRI-3'!Q112+'[1]F-TRI-4'!Q112)</f>
        <v>0</v>
      </c>
      <c r="Z114" s="80">
        <f t="shared" si="4"/>
        <v>0</v>
      </c>
      <c r="AA114" s="81"/>
      <c r="AB114" s="82"/>
      <c r="AC114" s="82"/>
      <c r="AD114" s="82"/>
      <c r="AE114" s="83"/>
      <c r="AF114" s="50"/>
      <c r="AG114" s="51"/>
      <c r="AH114" s="51"/>
      <c r="AI114" s="51"/>
      <c r="AJ114" s="51"/>
      <c r="AK114" s="51"/>
      <c r="AL114" s="52"/>
    </row>
    <row r="115" spans="1:38" ht="68.25" customHeight="1">
      <c r="A115" s="70">
        <v>106</v>
      </c>
      <c r="B115" s="71"/>
      <c r="C115" s="71"/>
      <c r="D115" s="71"/>
      <c r="E115" s="72"/>
      <c r="F115" s="73" t="str">
        <f>'[1]Formulacion_POA '!F112</f>
        <v xml:space="preserve">Actualizar el procedimiento de talento humano </v>
      </c>
      <c r="G115" s="74" t="str">
        <f>'[1]Formulacion_POA '!G112</f>
        <v>Secretaría General</v>
      </c>
      <c r="H115" s="74" t="str">
        <f>'[1]Formulacion_POA '!H112</f>
        <v xml:space="preserve">Procedimiento actualizado </v>
      </c>
      <c r="I115" s="74">
        <f>'[1]Formulacion_POA '!I112</f>
        <v>1</v>
      </c>
      <c r="J115" s="74">
        <f t="shared" si="0"/>
        <v>1</v>
      </c>
      <c r="K115" s="75">
        <f>'[1]Formulacion_POA '!J112</f>
        <v>0.2</v>
      </c>
      <c r="L115" s="76">
        <f>'[1]Formulacion_POA '!K112</f>
        <v>43160</v>
      </c>
      <c r="M115" s="77">
        <f>'[1]Formulacion_POA '!L112</f>
        <v>43312</v>
      </c>
      <c r="N115" s="78">
        <f>'[1]F-TRI-1'!M113</f>
        <v>0</v>
      </c>
      <c r="O115" s="75">
        <f>'[1]F-TRI-1'!N113</f>
        <v>0</v>
      </c>
      <c r="P115" s="89">
        <f>'[1]F-TRI-2'!M113</f>
        <v>0.75</v>
      </c>
      <c r="Q115" s="75">
        <f>'[1]F-TRI-2'!N113</f>
        <v>0.75</v>
      </c>
      <c r="R115" s="74">
        <f>'[1]F-TRI-3'!M113</f>
        <v>0</v>
      </c>
      <c r="S115" s="75">
        <f>'[1]F-TRI-3'!N113</f>
        <v>0</v>
      </c>
      <c r="T115" s="74">
        <f>'[1]F-TRI-4'!M113</f>
        <v>0</v>
      </c>
      <c r="U115" s="75">
        <f>'[1]F-TRI-4'!N113</f>
        <v>0</v>
      </c>
      <c r="V115" s="131">
        <f t="shared" si="9"/>
        <v>0.75</v>
      </c>
      <c r="W115" s="80">
        <f t="shared" si="9"/>
        <v>0.75</v>
      </c>
      <c r="X115" s="102">
        <v>0</v>
      </c>
      <c r="Y115" s="103">
        <f>SUM('[1]F-TRI-1'!Q113+'[1]F-TRI-2'!Q113+'[1]F-TRI-3'!Q113+'[1]F-TRI-4'!Q113)</f>
        <v>0</v>
      </c>
      <c r="Z115" s="80">
        <f t="shared" si="4"/>
        <v>0</v>
      </c>
      <c r="AA115" s="81"/>
      <c r="AB115" s="82"/>
      <c r="AC115" s="82"/>
      <c r="AD115" s="82"/>
      <c r="AE115" s="83"/>
      <c r="AF115" s="50"/>
      <c r="AG115" s="51"/>
      <c r="AH115" s="51"/>
      <c r="AI115" s="51"/>
      <c r="AJ115" s="51"/>
      <c r="AK115" s="51"/>
      <c r="AL115" s="52"/>
    </row>
    <row r="116" spans="1:38" ht="68.25" customHeight="1">
      <c r="A116" s="70">
        <v>107</v>
      </c>
      <c r="B116" s="71"/>
      <c r="C116" s="71"/>
      <c r="D116" s="84"/>
      <c r="E116" s="85"/>
      <c r="F116" s="73" t="str">
        <f>'[1]Formulacion_POA '!F113</f>
        <v>Realizar el proceso de inducción y reinducción de los funcionarios y contratistas de la Superintendencia</v>
      </c>
      <c r="G116" s="74" t="str">
        <f>'[1]Formulacion_POA '!G113</f>
        <v>Secretaría General</v>
      </c>
      <c r="H116" s="74" t="str">
        <f>'[1]Formulacion_POA '!H113</f>
        <v xml:space="preserve">(N° de servidores contratados / N° de servidores capacitados) </v>
      </c>
      <c r="I116" s="75">
        <f>'[1]Formulacion_POA '!I113</f>
        <v>1</v>
      </c>
      <c r="J116" s="75">
        <f t="shared" si="0"/>
        <v>1</v>
      </c>
      <c r="K116" s="75">
        <f>'[1]Formulacion_POA '!J113</f>
        <v>0.1</v>
      </c>
      <c r="L116" s="76">
        <f>'[1]Formulacion_POA '!K113</f>
        <v>43132</v>
      </c>
      <c r="M116" s="77">
        <f>'[1]Formulacion_POA '!L113</f>
        <v>43465</v>
      </c>
      <c r="N116" s="91">
        <f>'[1]F-TRI-1'!M114/4</f>
        <v>0.25</v>
      </c>
      <c r="O116" s="75">
        <f>'[1]F-TRI-1'!N114</f>
        <v>0.25</v>
      </c>
      <c r="P116" s="97">
        <f>'[1]F-TRI-2'!M114/4</f>
        <v>0</v>
      </c>
      <c r="Q116" s="75">
        <f>'[1]F-TRI-2'!N114</f>
        <v>0</v>
      </c>
      <c r="R116" s="74">
        <f>'[1]F-TRI-3'!M114</f>
        <v>0</v>
      </c>
      <c r="S116" s="75">
        <f>'[1]F-TRI-3'!N114</f>
        <v>0</v>
      </c>
      <c r="T116" s="74">
        <f>'[1]F-TRI-4'!M114</f>
        <v>0</v>
      </c>
      <c r="U116" s="75">
        <f>'[1]F-TRI-4'!N114</f>
        <v>0</v>
      </c>
      <c r="V116" s="75">
        <f t="shared" si="9"/>
        <v>0.25</v>
      </c>
      <c r="W116" s="80">
        <f t="shared" si="9"/>
        <v>0.25</v>
      </c>
      <c r="X116" s="102">
        <v>0</v>
      </c>
      <c r="Y116" s="103">
        <f>SUM('[1]F-TRI-1'!Q114+'[1]F-TRI-2'!Q114+'[1]F-TRI-3'!Q114+'[1]F-TRI-4'!Q114)</f>
        <v>0</v>
      </c>
      <c r="Z116" s="80">
        <f t="shared" si="4"/>
        <v>0</v>
      </c>
      <c r="AA116" s="81"/>
      <c r="AB116" s="82"/>
      <c r="AC116" s="82"/>
      <c r="AD116" s="82"/>
      <c r="AE116" s="83"/>
      <c r="AF116" s="50"/>
      <c r="AG116" s="51"/>
      <c r="AH116" s="51"/>
      <c r="AI116" s="51"/>
      <c r="AJ116" s="51"/>
      <c r="AK116" s="51"/>
      <c r="AL116" s="52"/>
    </row>
    <row r="117" spans="1:38" ht="68.25" customHeight="1">
      <c r="A117" s="70">
        <v>108</v>
      </c>
      <c r="B117" s="71"/>
      <c r="C117" s="71"/>
      <c r="D117" s="101" t="s">
        <v>99</v>
      </c>
      <c r="E117" s="80">
        <v>0.1</v>
      </c>
      <c r="F117" s="150" t="str">
        <f>'[1]Formulacion_POA '!F114</f>
        <v>Elaborar, adoptar e implementar el modelo de evaluación de gestión.</v>
      </c>
      <c r="G117" s="74" t="str">
        <f>'[1]Formulacion_POA '!G114</f>
        <v>Secretaría General</v>
      </c>
      <c r="H117" s="74" t="str">
        <f>'[1]Formulacion_POA '!H114</f>
        <v xml:space="preserve">Modelo de evaluación de gestión adoptado </v>
      </c>
      <c r="I117" s="88">
        <f>'[1]Formulacion_POA '!I114</f>
        <v>1</v>
      </c>
      <c r="J117" s="88">
        <f t="shared" si="0"/>
        <v>1</v>
      </c>
      <c r="K117" s="75">
        <f>'[1]Formulacion_POA '!J114</f>
        <v>1</v>
      </c>
      <c r="L117" s="76">
        <f>'[1]Formulacion_POA '!K114</f>
        <v>43374</v>
      </c>
      <c r="M117" s="77">
        <f>'[1]Formulacion_POA '!L114</f>
        <v>43465</v>
      </c>
      <c r="N117" s="78">
        <f>'[1]F-TRI-1'!M115</f>
        <v>0</v>
      </c>
      <c r="O117" s="75">
        <f>'[1]F-TRI-1'!N115</f>
        <v>0</v>
      </c>
      <c r="P117" s="92">
        <f>'[1]F-TRI-2'!M115</f>
        <v>0</v>
      </c>
      <c r="Q117" s="75">
        <f>'[1]F-TRI-2'!N115</f>
        <v>0</v>
      </c>
      <c r="R117" s="74">
        <f>'[1]F-TRI-3'!M115</f>
        <v>0</v>
      </c>
      <c r="S117" s="75">
        <f>'[1]F-TRI-3'!N115</f>
        <v>0</v>
      </c>
      <c r="T117" s="74">
        <f>'[1]F-TRI-4'!M115</f>
        <v>0</v>
      </c>
      <c r="U117" s="75">
        <f>'[1]F-TRI-4'!N115</f>
        <v>0</v>
      </c>
      <c r="V117" s="88">
        <f t="shared" si="9"/>
        <v>0</v>
      </c>
      <c r="W117" s="80">
        <f t="shared" si="9"/>
        <v>0</v>
      </c>
      <c r="X117" s="102">
        <v>0</v>
      </c>
      <c r="Y117" s="103">
        <f>SUM('[1]F-TRI-1'!Q115+'[1]F-TRI-2'!Q115+'[1]F-TRI-3'!Q115+'[1]F-TRI-4'!Q115)</f>
        <v>0</v>
      </c>
      <c r="Z117" s="80">
        <f t="shared" si="4"/>
        <v>0</v>
      </c>
      <c r="AA117" s="81"/>
      <c r="AB117" s="82"/>
      <c r="AC117" s="82"/>
      <c r="AD117" s="82"/>
      <c r="AE117" s="83"/>
      <c r="AF117" s="50"/>
      <c r="AG117" s="51"/>
      <c r="AH117" s="51"/>
      <c r="AI117" s="51"/>
      <c r="AJ117" s="51"/>
      <c r="AK117" s="51"/>
      <c r="AL117" s="52"/>
    </row>
    <row r="118" spans="1:38" ht="68.25" customHeight="1">
      <c r="A118" s="70">
        <v>109</v>
      </c>
      <c r="B118" s="71"/>
      <c r="C118" s="71"/>
      <c r="D118" s="86" t="s">
        <v>100</v>
      </c>
      <c r="E118" s="87">
        <v>0.2</v>
      </c>
      <c r="F118" s="73" t="str">
        <f>'[1]Formulacion_POA '!F115</f>
        <v>Realizar entrenamiento en el puesto de trabajo a los servidores encargados o por nuevo nombramiento que pertenecen a la planta de personal</v>
      </c>
      <c r="G118" s="74" t="str">
        <f>'[1]Formulacion_POA '!G115</f>
        <v>Secretaría General</v>
      </c>
      <c r="H118" s="74" t="str">
        <f>'[1]Formulacion_POA '!H115</f>
        <v xml:space="preserve">(N° de servidores encargados o vinculados / N° de entrenamientos realizados </v>
      </c>
      <c r="I118" s="74">
        <f>'[1]Formulacion_POA '!I115</f>
        <v>60</v>
      </c>
      <c r="J118" s="74">
        <f t="shared" si="0"/>
        <v>60</v>
      </c>
      <c r="K118" s="75">
        <f>'[1]Formulacion_POA '!J115</f>
        <v>0.5</v>
      </c>
      <c r="L118" s="76">
        <f>'[1]Formulacion_POA '!K115</f>
        <v>43132</v>
      </c>
      <c r="M118" s="77">
        <f>'[1]Formulacion_POA '!L115</f>
        <v>43465</v>
      </c>
      <c r="N118" s="78">
        <f>'[1]F-TRI-1'!M116</f>
        <v>0</v>
      </c>
      <c r="O118" s="75">
        <f>'[1]F-TRI-1'!N116</f>
        <v>0</v>
      </c>
      <c r="P118" s="63">
        <f>'[1]F-TRI-2'!M116</f>
        <v>40</v>
      </c>
      <c r="Q118" s="75">
        <f>'[1]F-TRI-2'!N116</f>
        <v>0.66666666666666663</v>
      </c>
      <c r="R118" s="74">
        <f>'[1]F-TRI-3'!M116</f>
        <v>0</v>
      </c>
      <c r="S118" s="75">
        <f>'[1]F-TRI-3'!N116</f>
        <v>0</v>
      </c>
      <c r="T118" s="74">
        <f>'[1]F-TRI-4'!M116</f>
        <v>0</v>
      </c>
      <c r="U118" s="75">
        <f>'[1]F-TRI-4'!N116</f>
        <v>0</v>
      </c>
      <c r="V118" s="88">
        <f t="shared" si="9"/>
        <v>40</v>
      </c>
      <c r="W118" s="80">
        <f t="shared" si="9"/>
        <v>0.66666666666666663</v>
      </c>
      <c r="X118" s="102">
        <v>0</v>
      </c>
      <c r="Y118" s="103">
        <f>SUM('[1]F-TRI-1'!Q116+'[1]F-TRI-2'!Q116+'[1]F-TRI-3'!Q116+'[1]F-TRI-4'!Q116)</f>
        <v>0</v>
      </c>
      <c r="Z118" s="80">
        <f t="shared" si="4"/>
        <v>0</v>
      </c>
      <c r="AA118" s="81"/>
      <c r="AB118" s="82"/>
      <c r="AC118" s="82"/>
      <c r="AD118" s="82"/>
      <c r="AE118" s="83"/>
      <c r="AF118" s="50"/>
      <c r="AG118" s="51"/>
      <c r="AH118" s="51"/>
      <c r="AI118" s="51"/>
      <c r="AJ118" s="51"/>
      <c r="AK118" s="51"/>
      <c r="AL118" s="52"/>
    </row>
    <row r="119" spans="1:38" ht="68.25" customHeight="1">
      <c r="A119" s="70">
        <v>110</v>
      </c>
      <c r="B119" s="71"/>
      <c r="C119" s="71"/>
      <c r="D119" s="84"/>
      <c r="E119" s="85"/>
      <c r="F119" s="73" t="str">
        <f>'[1]Formulacion_POA '!F116</f>
        <v>Fortalecer las competencias de los supervisores normas de aseguramiento de la información  NIA</v>
      </c>
      <c r="G119" s="74" t="str">
        <f>'[1]Formulacion_POA '!G116</f>
        <v>Secretaría General</v>
      </c>
      <c r="H119" s="74" t="str">
        <f>'[1]Formulacion_POA '!H116</f>
        <v>(funcionarios capacitados/sobre los programados )</v>
      </c>
      <c r="I119" s="74">
        <f>'[1]Formulacion_POA '!I116</f>
        <v>30</v>
      </c>
      <c r="J119" s="74">
        <f t="shared" si="0"/>
        <v>30</v>
      </c>
      <c r="K119" s="75">
        <f>'[1]Formulacion_POA '!J116</f>
        <v>0.5</v>
      </c>
      <c r="L119" s="76">
        <f>'[1]Formulacion_POA '!K116</f>
        <v>43252</v>
      </c>
      <c r="M119" s="77">
        <f>'[1]Formulacion_POA '!L116</f>
        <v>43465</v>
      </c>
      <c r="N119" s="78">
        <f>'[1]F-TRI-1'!M117</f>
        <v>0</v>
      </c>
      <c r="O119" s="75">
        <f>'[1]F-TRI-1'!N117</f>
        <v>0</v>
      </c>
      <c r="P119" s="63">
        <f>'[1]F-TRI-2'!M117</f>
        <v>0</v>
      </c>
      <c r="Q119" s="75">
        <f>'[1]F-TRI-2'!N117</f>
        <v>0</v>
      </c>
      <c r="R119" s="74">
        <f>'[1]F-TRI-3'!M117</f>
        <v>0</v>
      </c>
      <c r="S119" s="75">
        <f>'[1]F-TRI-3'!N117</f>
        <v>0</v>
      </c>
      <c r="T119" s="74">
        <f>'[1]F-TRI-4'!M117</f>
        <v>0</v>
      </c>
      <c r="U119" s="75">
        <f>'[1]F-TRI-4'!N117</f>
        <v>0</v>
      </c>
      <c r="V119" s="88">
        <f t="shared" si="9"/>
        <v>0</v>
      </c>
      <c r="W119" s="80">
        <f t="shared" si="9"/>
        <v>0</v>
      </c>
      <c r="X119" s="102">
        <v>10000000</v>
      </c>
      <c r="Y119" s="103">
        <f>SUM('[1]F-TRI-1'!Q117+'[1]F-TRI-2'!Q117+'[1]F-TRI-3'!Q117+'[1]F-TRI-4'!Q117)</f>
        <v>0</v>
      </c>
      <c r="Z119" s="80">
        <f t="shared" si="4"/>
        <v>0</v>
      </c>
      <c r="AA119" s="81"/>
      <c r="AB119" s="82"/>
      <c r="AC119" s="82"/>
      <c r="AD119" s="82"/>
      <c r="AE119" s="83"/>
      <c r="AF119" s="50"/>
      <c r="AG119" s="51"/>
      <c r="AH119" s="51"/>
      <c r="AI119" s="51"/>
      <c r="AJ119" s="51"/>
      <c r="AK119" s="51"/>
      <c r="AL119" s="52"/>
    </row>
    <row r="120" spans="1:38" ht="68.25" customHeight="1">
      <c r="A120" s="70">
        <v>111</v>
      </c>
      <c r="B120" s="71"/>
      <c r="C120" s="71"/>
      <c r="D120" s="86" t="s">
        <v>101</v>
      </c>
      <c r="E120" s="87">
        <v>0.2</v>
      </c>
      <c r="F120" s="73" t="str">
        <f>'[1]Formulacion_POA '!F117</f>
        <v>Establecer el Plan Institucional de Capacitación de la Supersolidaria</v>
      </c>
      <c r="G120" s="74" t="str">
        <f>'[1]Formulacion_POA '!G117</f>
        <v>Secretaría General</v>
      </c>
      <c r="H120" s="74" t="str">
        <f>'[1]Formulacion_POA '!H117</f>
        <v>Plan Institucional de Capacitación aprobado</v>
      </c>
      <c r="I120" s="74">
        <f>'[1]Formulacion_POA '!I117</f>
        <v>1</v>
      </c>
      <c r="J120" s="74">
        <f t="shared" si="0"/>
        <v>1</v>
      </c>
      <c r="K120" s="75">
        <f>'[1]Formulacion_POA '!J117</f>
        <v>0.2</v>
      </c>
      <c r="L120" s="76">
        <f>'[1]Formulacion_POA '!K117</f>
        <v>43160</v>
      </c>
      <c r="M120" s="77">
        <f>'[1]Formulacion_POA '!L117</f>
        <v>43465</v>
      </c>
      <c r="N120" s="133">
        <f>'[1]F-TRI-1'!M118</f>
        <v>0.2</v>
      </c>
      <c r="O120" s="75">
        <f>'[1]F-TRI-1'!N118</f>
        <v>0.2</v>
      </c>
      <c r="P120" s="134">
        <f>'[1]F-TRI-2'!M118</f>
        <v>0.5</v>
      </c>
      <c r="Q120" s="75">
        <f>'[1]F-TRI-2'!N118</f>
        <v>0.5</v>
      </c>
      <c r="R120" s="74">
        <f>'[1]F-TRI-3'!M118</f>
        <v>0</v>
      </c>
      <c r="S120" s="75">
        <f>'[1]F-TRI-3'!N118</f>
        <v>0</v>
      </c>
      <c r="T120" s="74">
        <f>'[1]F-TRI-4'!M118</f>
        <v>0</v>
      </c>
      <c r="U120" s="75">
        <f>'[1]F-TRI-4'!N118</f>
        <v>0</v>
      </c>
      <c r="V120" s="90">
        <f t="shared" si="9"/>
        <v>0.7</v>
      </c>
      <c r="W120" s="80">
        <f t="shared" si="9"/>
        <v>0.7</v>
      </c>
      <c r="X120" s="102">
        <v>0</v>
      </c>
      <c r="Y120" s="103">
        <f>SUM('[1]F-TRI-1'!Q118+'[1]F-TRI-2'!Q118+'[1]F-TRI-3'!Q118+'[1]F-TRI-4'!Q118)</f>
        <v>0</v>
      </c>
      <c r="Z120" s="80">
        <f t="shared" si="4"/>
        <v>0</v>
      </c>
      <c r="AA120" s="81"/>
      <c r="AB120" s="82"/>
      <c r="AC120" s="82"/>
      <c r="AD120" s="82"/>
      <c r="AE120" s="83"/>
      <c r="AF120" s="50"/>
      <c r="AG120" s="51"/>
      <c r="AH120" s="51"/>
      <c r="AI120" s="51"/>
      <c r="AJ120" s="51"/>
      <c r="AK120" s="51"/>
      <c r="AL120" s="52"/>
    </row>
    <row r="121" spans="1:38" ht="68.25" customHeight="1">
      <c r="A121" s="70">
        <v>112</v>
      </c>
      <c r="B121" s="71"/>
      <c r="C121" s="84"/>
      <c r="D121" s="84"/>
      <c r="E121" s="85"/>
      <c r="F121" s="73" t="str">
        <f>'[1]Formulacion_POA '!F118</f>
        <v>Ejecutar el Plan Institucional de Capacitación de la Supersolidaria</v>
      </c>
      <c r="G121" s="74" t="str">
        <f>'[1]Formulacion_POA '!G118</f>
        <v>Secretaría General</v>
      </c>
      <c r="H121" s="74" t="str">
        <f>'[1]Formulacion_POA '!H118</f>
        <v xml:space="preserve"> Plan ejecutado</v>
      </c>
      <c r="I121" s="74">
        <f>'[1]Formulacion_POA '!I118</f>
        <v>1</v>
      </c>
      <c r="J121" s="74">
        <f t="shared" si="0"/>
        <v>1</v>
      </c>
      <c r="K121" s="75">
        <f>'[1]Formulacion_POA '!J118</f>
        <v>0.8</v>
      </c>
      <c r="L121" s="76">
        <f>'[1]Formulacion_POA '!K118</f>
        <v>43160</v>
      </c>
      <c r="M121" s="77">
        <f>'[1]Formulacion_POA '!L118</f>
        <v>43465</v>
      </c>
      <c r="N121" s="78">
        <f>'[1]F-TRI-1'!M119</f>
        <v>0</v>
      </c>
      <c r="O121" s="75">
        <f>'[1]F-TRI-1'!N119</f>
        <v>0</v>
      </c>
      <c r="P121" s="63">
        <f>'[1]F-TRI-2'!M119</f>
        <v>0</v>
      </c>
      <c r="Q121" s="75">
        <f>'[1]F-TRI-2'!N119</f>
        <v>0</v>
      </c>
      <c r="R121" s="74">
        <f>'[1]F-TRI-3'!M119</f>
        <v>0</v>
      </c>
      <c r="S121" s="75">
        <f>'[1]F-TRI-3'!N119</f>
        <v>0</v>
      </c>
      <c r="T121" s="74">
        <f>'[1]F-TRI-4'!M119</f>
        <v>0</v>
      </c>
      <c r="U121" s="75">
        <f>'[1]F-TRI-4'!N119</f>
        <v>0</v>
      </c>
      <c r="V121" s="88">
        <f t="shared" si="9"/>
        <v>0</v>
      </c>
      <c r="W121" s="80">
        <f t="shared" si="9"/>
        <v>0</v>
      </c>
      <c r="X121" s="102">
        <v>52000000</v>
      </c>
      <c r="Y121" s="103">
        <f>SUM('[1]F-TRI-1'!Q119+'[1]F-TRI-2'!Q119+'[1]F-TRI-3'!Q119+'[1]F-TRI-4'!Q119)</f>
        <v>0</v>
      </c>
      <c r="Z121" s="80">
        <f t="shared" si="4"/>
        <v>0</v>
      </c>
      <c r="AA121" s="81"/>
      <c r="AB121" s="82"/>
      <c r="AC121" s="82"/>
      <c r="AD121" s="82"/>
      <c r="AE121" s="83"/>
      <c r="AF121" s="50"/>
      <c r="AG121" s="51"/>
      <c r="AH121" s="51"/>
      <c r="AI121" s="51"/>
      <c r="AJ121" s="51"/>
      <c r="AK121" s="51"/>
      <c r="AL121" s="52"/>
    </row>
    <row r="122" spans="1:38" ht="68.25" customHeight="1">
      <c r="A122" s="70">
        <v>113</v>
      </c>
      <c r="B122" s="71"/>
      <c r="C122" s="94" t="s">
        <v>102</v>
      </c>
      <c r="D122" s="86" t="s">
        <v>103</v>
      </c>
      <c r="E122" s="87">
        <v>0.5</v>
      </c>
      <c r="F122" s="73" t="str">
        <f>'[1]Formulacion_POA '!F119</f>
        <v>Establecer el Plan de Bienestar de la Supersolidaria</v>
      </c>
      <c r="G122" s="74" t="str">
        <f>'[1]Formulacion_POA '!G119</f>
        <v>Secretaría General</v>
      </c>
      <c r="H122" s="74" t="str">
        <f>'[1]Formulacion_POA '!H119</f>
        <v>Plan de Bienestar aprobado</v>
      </c>
      <c r="I122" s="74">
        <f>'[1]Formulacion_POA '!I119</f>
        <v>1</v>
      </c>
      <c r="J122" s="74">
        <f t="shared" si="0"/>
        <v>1</v>
      </c>
      <c r="K122" s="75">
        <f>'[1]Formulacion_POA '!J119</f>
        <v>0.2</v>
      </c>
      <c r="L122" s="76">
        <f>'[1]Formulacion_POA '!K119</f>
        <v>43160</v>
      </c>
      <c r="M122" s="77">
        <f>'[1]Formulacion_POA '!L119</f>
        <v>43465</v>
      </c>
      <c r="N122" s="100">
        <f>'[1]F-TRI-1'!M120</f>
        <v>1</v>
      </c>
      <c r="O122" s="75">
        <f>'[1]F-TRI-1'!N120</f>
        <v>1</v>
      </c>
      <c r="P122" s="63">
        <f>'[1]F-TRI-2'!M120</f>
        <v>0</v>
      </c>
      <c r="Q122" s="75">
        <f>'[1]F-TRI-2'!N120</f>
        <v>0</v>
      </c>
      <c r="R122" s="74">
        <f>'[1]F-TRI-3'!M120</f>
        <v>0</v>
      </c>
      <c r="S122" s="75">
        <f>'[1]F-TRI-3'!N120</f>
        <v>0</v>
      </c>
      <c r="T122" s="74">
        <f>'[1]F-TRI-4'!M120</f>
        <v>0</v>
      </c>
      <c r="U122" s="75">
        <f>'[1]F-TRI-4'!N120</f>
        <v>0</v>
      </c>
      <c r="V122" s="88">
        <f t="shared" ref="V122:W128" si="10">N122+P122+R122+T122</f>
        <v>1</v>
      </c>
      <c r="W122" s="80">
        <f t="shared" si="10"/>
        <v>1</v>
      </c>
      <c r="X122" s="102">
        <v>0</v>
      </c>
      <c r="Y122" s="103">
        <f>SUM('[1]F-TRI-1'!Q120+'[1]F-TRI-2'!Q120+'[1]F-TRI-3'!Q120+'[1]F-TRI-4'!Q120)</f>
        <v>0</v>
      </c>
      <c r="Z122" s="80">
        <f t="shared" si="4"/>
        <v>0</v>
      </c>
      <c r="AA122" s="81"/>
      <c r="AB122" s="82"/>
      <c r="AC122" s="82"/>
      <c r="AD122" s="82"/>
      <c r="AE122" s="83"/>
      <c r="AF122" s="50"/>
      <c r="AG122" s="51"/>
      <c r="AH122" s="51"/>
      <c r="AI122" s="51"/>
      <c r="AJ122" s="51"/>
      <c r="AK122" s="51"/>
      <c r="AL122" s="52"/>
    </row>
    <row r="123" spans="1:38" ht="68.25" customHeight="1">
      <c r="A123" s="70">
        <v>114</v>
      </c>
      <c r="B123" s="71"/>
      <c r="C123" s="71"/>
      <c r="D123" s="71"/>
      <c r="E123" s="72"/>
      <c r="F123" s="73" t="str">
        <f>'[1]Formulacion_POA '!F120</f>
        <v>Ejecutar el Plan de Bienestar de la Supersolidaria</v>
      </c>
      <c r="G123" s="74" t="str">
        <f>'[1]Formulacion_POA '!G120</f>
        <v>Secretaría General</v>
      </c>
      <c r="H123" s="74" t="str">
        <f>'[1]Formulacion_POA '!H120</f>
        <v>Plan de Bienestar Plan de bienestar ejecutado</v>
      </c>
      <c r="I123" s="74">
        <f>'[1]Formulacion_POA '!I120</f>
        <v>1</v>
      </c>
      <c r="J123" s="74">
        <f t="shared" si="0"/>
        <v>1</v>
      </c>
      <c r="K123" s="75">
        <f>'[1]Formulacion_POA '!J120</f>
        <v>0.6</v>
      </c>
      <c r="L123" s="76">
        <f>'[1]Formulacion_POA '!K120</f>
        <v>43132</v>
      </c>
      <c r="M123" s="77">
        <f>'[1]Formulacion_POA '!L120</f>
        <v>43465</v>
      </c>
      <c r="N123" s="133">
        <v>0.2</v>
      </c>
      <c r="O123" s="75">
        <f>'[1]F-TRI-1'!N121</f>
        <v>0.2</v>
      </c>
      <c r="P123" s="89">
        <f>'[1]F-TRI-2'!M121</f>
        <v>0.2</v>
      </c>
      <c r="Q123" s="75">
        <f>'[1]F-TRI-2'!N121</f>
        <v>0.2</v>
      </c>
      <c r="R123" s="74">
        <f>'[1]F-TRI-3'!M121</f>
        <v>0</v>
      </c>
      <c r="S123" s="75">
        <f>'[1]F-TRI-3'!N121</f>
        <v>0</v>
      </c>
      <c r="T123" s="74">
        <f>'[1]F-TRI-4'!M121</f>
        <v>0</v>
      </c>
      <c r="U123" s="75">
        <f>'[1]F-TRI-4'!N121</f>
        <v>0</v>
      </c>
      <c r="V123" s="90">
        <f t="shared" si="10"/>
        <v>0.4</v>
      </c>
      <c r="W123" s="80">
        <f t="shared" si="10"/>
        <v>0.4</v>
      </c>
      <c r="X123" s="102">
        <v>145000000</v>
      </c>
      <c r="Y123" s="103">
        <f>SUM('[1]F-TRI-1'!Q121+'[1]F-TRI-2'!Q121+'[1]F-TRI-3'!Q121+'[1]F-TRI-4'!Q121)</f>
        <v>5000000</v>
      </c>
      <c r="Z123" s="80">
        <f t="shared" si="4"/>
        <v>3.4482758620689655E-2</v>
      </c>
      <c r="AA123" s="81"/>
      <c r="AB123" s="82"/>
      <c r="AC123" s="82"/>
      <c r="AD123" s="82"/>
      <c r="AE123" s="83"/>
      <c r="AF123" s="50"/>
      <c r="AG123" s="51"/>
      <c r="AH123" s="51"/>
      <c r="AI123" s="51"/>
      <c r="AJ123" s="51"/>
      <c r="AK123" s="51"/>
      <c r="AL123" s="52"/>
    </row>
    <row r="124" spans="1:38" ht="68.25" customHeight="1">
      <c r="A124" s="70">
        <v>115</v>
      </c>
      <c r="B124" s="71"/>
      <c r="C124" s="71"/>
      <c r="D124" s="84"/>
      <c r="E124" s="85"/>
      <c r="F124" s="73" t="str">
        <f>'[1]Formulacion_POA '!F121</f>
        <v xml:space="preserve">Adecuación de puestos de trabajo y divisiones de oficina en los pisos 11 y 15 de propiedad de la Supersolidaria </v>
      </c>
      <c r="G124" s="74" t="str">
        <f>'[1]Formulacion_POA '!G121</f>
        <v>Secretaría General</v>
      </c>
      <c r="H124" s="74" t="str">
        <f>'[1]Formulacion_POA '!H121</f>
        <v xml:space="preserve"> No de pisos adecuados / No de pisos programados </v>
      </c>
      <c r="I124" s="74">
        <f>'[1]Formulacion_POA '!I121</f>
        <v>2</v>
      </c>
      <c r="J124" s="74">
        <f t="shared" si="0"/>
        <v>2</v>
      </c>
      <c r="K124" s="75">
        <f>'[1]Formulacion_POA '!J121</f>
        <v>0.2</v>
      </c>
      <c r="L124" s="76">
        <f>'[1]Formulacion_POA '!K121</f>
        <v>43221</v>
      </c>
      <c r="M124" s="77">
        <f>'[1]Formulacion_POA '!L121</f>
        <v>43465</v>
      </c>
      <c r="N124" s="133">
        <f>'[1]F-TRI-1'!M122</f>
        <v>0.2</v>
      </c>
      <c r="O124" s="75">
        <f>'[1]F-TRI-1'!N122</f>
        <v>0.1</v>
      </c>
      <c r="P124" s="63">
        <f>'[1]F-TRI-2'!M122</f>
        <v>0</v>
      </c>
      <c r="Q124" s="75">
        <f>'[1]F-TRI-2'!N122</f>
        <v>0</v>
      </c>
      <c r="R124" s="74">
        <f>'[1]F-TRI-3'!M122</f>
        <v>0</v>
      </c>
      <c r="S124" s="75">
        <f>'[1]F-TRI-3'!N122</f>
        <v>0</v>
      </c>
      <c r="T124" s="74">
        <f>'[1]F-TRI-4'!M122</f>
        <v>0</v>
      </c>
      <c r="U124" s="75">
        <f>'[1]F-TRI-4'!N122</f>
        <v>0</v>
      </c>
      <c r="V124" s="90">
        <f t="shared" si="10"/>
        <v>0.2</v>
      </c>
      <c r="W124" s="80">
        <f t="shared" si="10"/>
        <v>0.1</v>
      </c>
      <c r="X124" s="102">
        <v>550000000</v>
      </c>
      <c r="Y124" s="103">
        <f>SUM('[1]F-TRI-1'!Q122+'[1]F-TRI-2'!Q122+'[1]F-TRI-3'!Q122+'[1]F-TRI-4'!Q122)</f>
        <v>0</v>
      </c>
      <c r="Z124" s="80">
        <f t="shared" si="4"/>
        <v>0</v>
      </c>
      <c r="AA124" s="81"/>
      <c r="AB124" s="82"/>
      <c r="AC124" s="82"/>
      <c r="AD124" s="82"/>
      <c r="AE124" s="83"/>
      <c r="AF124" s="50"/>
      <c r="AG124" s="51"/>
      <c r="AH124" s="51"/>
      <c r="AI124" s="51"/>
      <c r="AJ124" s="51"/>
      <c r="AK124" s="51"/>
      <c r="AL124" s="52"/>
    </row>
    <row r="125" spans="1:38" ht="68.25" customHeight="1" thickBot="1">
      <c r="A125" s="137">
        <v>116</v>
      </c>
      <c r="B125" s="44"/>
      <c r="C125" s="44"/>
      <c r="D125" s="141" t="s">
        <v>104</v>
      </c>
      <c r="E125" s="108">
        <v>0.5</v>
      </c>
      <c r="F125" s="151" t="str">
        <f>'[1]Formulacion_POA '!F122</f>
        <v xml:space="preserve">Realizar la aplicación de la batería de riesgo sicosocial </v>
      </c>
      <c r="G125" s="110" t="str">
        <f>'[1]Formulacion_POA '!G122</f>
        <v>Secretaría General</v>
      </c>
      <c r="H125" s="110" t="str">
        <f>'[1]Formulacion_POA '!H122</f>
        <v xml:space="preserve">Aplicación de la Batería Sicosocial </v>
      </c>
      <c r="I125" s="110">
        <f>'[1]Formulacion_POA '!I122</f>
        <v>1</v>
      </c>
      <c r="J125" s="110">
        <f t="shared" si="0"/>
        <v>1</v>
      </c>
      <c r="K125" s="111">
        <f>'[1]Formulacion_POA '!J122</f>
        <v>1</v>
      </c>
      <c r="L125" s="112">
        <f>'[1]Formulacion_POA '!K122</f>
        <v>43374</v>
      </c>
      <c r="M125" s="113">
        <f>'[1]Formulacion_POA '!L122</f>
        <v>43465</v>
      </c>
      <c r="N125" s="114">
        <f>'[1]F-TRI-1'!M123</f>
        <v>0</v>
      </c>
      <c r="O125" s="111">
        <f>'[1]F-TRI-1'!N123</f>
        <v>0</v>
      </c>
      <c r="P125" s="143">
        <f>'[1]F-TRI-2'!M123</f>
        <v>0</v>
      </c>
      <c r="Q125" s="111">
        <f>'[1]F-TRI-2'!N123</f>
        <v>0</v>
      </c>
      <c r="R125" s="110">
        <f>'[1]F-TRI-3'!M123</f>
        <v>0</v>
      </c>
      <c r="S125" s="111">
        <f>'[1]F-TRI-3'!N123</f>
        <v>0</v>
      </c>
      <c r="T125" s="110">
        <f>'[1]F-TRI-4'!M123</f>
        <v>0</v>
      </c>
      <c r="U125" s="111">
        <f>'[1]F-TRI-4'!N123</f>
        <v>0</v>
      </c>
      <c r="V125" s="143">
        <f t="shared" si="10"/>
        <v>0</v>
      </c>
      <c r="W125" s="108">
        <f t="shared" si="10"/>
        <v>0</v>
      </c>
      <c r="X125" s="115">
        <v>0</v>
      </c>
      <c r="Y125" s="116">
        <f>SUM('[1]F-TRI-1'!Q123+'[1]F-TRI-2'!Q123+'[1]F-TRI-3'!Q123+'[1]F-TRI-4'!Q123)</f>
        <v>0</v>
      </c>
      <c r="Z125" s="108">
        <f t="shared" si="4"/>
        <v>0</v>
      </c>
      <c r="AA125" s="117"/>
      <c r="AB125" s="118"/>
      <c r="AC125" s="118"/>
      <c r="AD125" s="118"/>
      <c r="AE125" s="119"/>
      <c r="AF125" s="50"/>
      <c r="AG125" s="51"/>
      <c r="AH125" s="51"/>
      <c r="AI125" s="51"/>
      <c r="AJ125" s="51"/>
      <c r="AK125" s="51"/>
      <c r="AL125" s="52"/>
    </row>
    <row r="126" spans="1:38" ht="68.25" customHeight="1">
      <c r="A126" s="53">
        <v>117</v>
      </c>
      <c r="B126" s="152" t="s">
        <v>105</v>
      </c>
      <c r="C126" s="152" t="s">
        <v>106</v>
      </c>
      <c r="D126" s="168" t="s">
        <v>107</v>
      </c>
      <c r="E126" s="162">
        <v>0.7</v>
      </c>
      <c r="F126" s="155" t="str">
        <f>'[1]Formulacion_POA '!F123</f>
        <v>Realizar los seguimientos de verificación</v>
      </c>
      <c r="G126" s="156" t="str">
        <f>'[1]Formulacion_POA '!G123</f>
        <v>Oficina de Control Interno</v>
      </c>
      <c r="H126" s="156" t="str">
        <f>'[1]Formulacion_POA '!H123</f>
        <v>(N° Seguimientos realizados / N° de Seguimientos programados)</v>
      </c>
      <c r="I126" s="156">
        <f>'[1]Formulacion_POA '!I123</f>
        <v>88</v>
      </c>
      <c r="J126" s="156">
        <f t="shared" si="0"/>
        <v>88</v>
      </c>
      <c r="K126" s="157">
        <f>'[1]Formulacion_POA '!J123</f>
        <v>1</v>
      </c>
      <c r="L126" s="158">
        <f>'[1]Formulacion_POA '!K123</f>
        <v>43101</v>
      </c>
      <c r="M126" s="159">
        <f>'[1]Formulacion_POA '!L123</f>
        <v>43465</v>
      </c>
      <c r="N126" s="160">
        <f>'[1]F-TRI-1'!M124</f>
        <v>14</v>
      </c>
      <c r="O126" s="157">
        <f>'[1]F-TRI-1'!N124</f>
        <v>0.15909090909090909</v>
      </c>
      <c r="P126" s="92">
        <f>'[1]F-TRI-2'!M124</f>
        <v>25</v>
      </c>
      <c r="Q126" s="157">
        <f>'[1]F-TRI-2'!N124</f>
        <v>0.28409090909090912</v>
      </c>
      <c r="R126" s="156">
        <f>'[1]F-TRI-3'!M124</f>
        <v>0</v>
      </c>
      <c r="S126" s="157">
        <f>'[1]F-TRI-3'!N124</f>
        <v>0</v>
      </c>
      <c r="T126" s="156">
        <f>'[1]F-TRI-4'!M124</f>
        <v>0</v>
      </c>
      <c r="U126" s="157">
        <f>'[1]F-TRI-4'!N124</f>
        <v>0</v>
      </c>
      <c r="V126" s="161">
        <f t="shared" si="10"/>
        <v>39</v>
      </c>
      <c r="W126" s="162">
        <f t="shared" si="10"/>
        <v>0.44318181818181823</v>
      </c>
      <c r="X126" s="163">
        <v>0</v>
      </c>
      <c r="Y126" s="164">
        <f>SUM('[1]F-TRI-1'!Q124+'[1]F-TRI-2'!Q124+'[1]F-TRI-3'!Q124+'[1]F-TRI-4'!Q124)</f>
        <v>0</v>
      </c>
      <c r="Z126" s="162">
        <f t="shared" si="4"/>
        <v>0</v>
      </c>
      <c r="AA126" s="165"/>
      <c r="AB126" s="166"/>
      <c r="AC126" s="166"/>
      <c r="AD126" s="166"/>
      <c r="AE126" s="167"/>
      <c r="AF126" s="50"/>
      <c r="AG126" s="51"/>
      <c r="AH126" s="51"/>
      <c r="AI126" s="51"/>
      <c r="AJ126" s="51"/>
      <c r="AK126" s="51"/>
      <c r="AL126" s="52"/>
    </row>
    <row r="127" spans="1:38" ht="68.25" customHeight="1">
      <c r="A127" s="70">
        <v>118</v>
      </c>
      <c r="B127" s="71"/>
      <c r="C127" s="84"/>
      <c r="D127" s="146" t="s">
        <v>108</v>
      </c>
      <c r="E127" s="80">
        <v>0.3</v>
      </c>
      <c r="F127" s="73" t="str">
        <f>'[1]Formulacion_POA '!F124</f>
        <v>Elaborar boletines de control interno para la promoción del autocontrol</v>
      </c>
      <c r="G127" s="74" t="str">
        <f>'[1]Formulacion_POA '!G124</f>
        <v>Oficina de Control Interno</v>
      </c>
      <c r="H127" s="74" t="str">
        <f>'[1]Formulacion_POA '!H124</f>
        <v>(N° de boletines de control interno elaborados/ N° de boletines de control interno programados)</v>
      </c>
      <c r="I127" s="74">
        <f>'[1]Formulacion_POA '!I124</f>
        <v>6</v>
      </c>
      <c r="J127" s="74">
        <f t="shared" si="0"/>
        <v>6</v>
      </c>
      <c r="K127" s="75">
        <f>'[1]Formulacion_POA '!J124</f>
        <v>1</v>
      </c>
      <c r="L127" s="76">
        <f>'[1]Formulacion_POA '!K124</f>
        <v>43101</v>
      </c>
      <c r="M127" s="77">
        <f>'[1]Formulacion_POA '!L124</f>
        <v>43465</v>
      </c>
      <c r="N127" s="78">
        <f>'[1]F-TRI-1'!M125</f>
        <v>2</v>
      </c>
      <c r="O127" s="75">
        <f>'[1]F-TRI-1'!N125</f>
        <v>0.33333333333333331</v>
      </c>
      <c r="P127" s="63">
        <f>'[1]F-TRI-2'!M125</f>
        <v>1</v>
      </c>
      <c r="Q127" s="75">
        <f>'[1]F-TRI-2'!N125</f>
        <v>0.16666666666666666</v>
      </c>
      <c r="R127" s="74">
        <f>'[1]F-TRI-3'!M125</f>
        <v>0</v>
      </c>
      <c r="S127" s="75">
        <f>'[1]F-TRI-3'!N125</f>
        <v>0</v>
      </c>
      <c r="T127" s="74">
        <f>'[1]F-TRI-4'!M125</f>
        <v>0</v>
      </c>
      <c r="U127" s="75">
        <f>'[1]F-TRI-4'!N125</f>
        <v>0</v>
      </c>
      <c r="V127" s="88">
        <f t="shared" si="10"/>
        <v>3</v>
      </c>
      <c r="W127" s="80">
        <f t="shared" si="10"/>
        <v>0.5</v>
      </c>
      <c r="X127" s="102">
        <v>0</v>
      </c>
      <c r="Y127" s="103">
        <f>SUM('[1]F-TRI-1'!Q125+'[1]F-TRI-2'!Q125+'[1]F-TRI-3'!Q125+'[1]F-TRI-4'!Q125)</f>
        <v>0</v>
      </c>
      <c r="Z127" s="80">
        <f t="shared" si="4"/>
        <v>0</v>
      </c>
      <c r="AA127" s="81"/>
      <c r="AB127" s="82"/>
      <c r="AC127" s="82"/>
      <c r="AD127" s="82"/>
      <c r="AE127" s="83"/>
      <c r="AF127" s="50"/>
      <c r="AG127" s="51"/>
      <c r="AH127" s="51"/>
      <c r="AI127" s="51"/>
      <c r="AJ127" s="51"/>
      <c r="AK127" s="51"/>
      <c r="AL127" s="52"/>
    </row>
    <row r="128" spans="1:38" ht="68.25" customHeight="1" thickBot="1">
      <c r="A128" s="106">
        <v>119</v>
      </c>
      <c r="B128" s="44"/>
      <c r="C128" s="110" t="s">
        <v>109</v>
      </c>
      <c r="D128" s="141" t="s">
        <v>110</v>
      </c>
      <c r="E128" s="108">
        <v>1</v>
      </c>
      <c r="F128" s="151" t="str">
        <f>'[1]Formulacion_POA '!F125</f>
        <v>Realizar las auditorias de gestión y especiales, según programación</v>
      </c>
      <c r="G128" s="110" t="str">
        <f>'[1]Formulacion_POA '!G125</f>
        <v>Oficina de Control Interno</v>
      </c>
      <c r="H128" s="110" t="str">
        <f>'[1]Formulacion_POA '!H125</f>
        <v>(N° de auditorias de gestión ejecutadas/ N° de auditorias de gestión programadas)</v>
      </c>
      <c r="I128" s="110">
        <f>'[1]Formulacion_POA '!I125</f>
        <v>16</v>
      </c>
      <c r="J128" s="110">
        <f t="shared" si="0"/>
        <v>16</v>
      </c>
      <c r="K128" s="111">
        <f>'[1]Formulacion_POA '!J125</f>
        <v>1</v>
      </c>
      <c r="L128" s="112">
        <f>'[1]Formulacion_POA '!K125</f>
        <v>43101</v>
      </c>
      <c r="M128" s="113">
        <f>'[1]Formulacion_POA '!L125</f>
        <v>43465</v>
      </c>
      <c r="N128" s="114">
        <f>'[1]F-TRI-1'!M126</f>
        <v>1</v>
      </c>
      <c r="O128" s="111">
        <f>'[1]F-TRI-1'!N126</f>
        <v>6.25E-2</v>
      </c>
      <c r="P128" s="63">
        <f>'[1]F-TRI-2'!M126</f>
        <v>3</v>
      </c>
      <c r="Q128" s="111">
        <f>'[1]F-TRI-2'!N126</f>
        <v>0.1875</v>
      </c>
      <c r="R128" s="110">
        <f>'[1]F-TRI-3'!M126</f>
        <v>0</v>
      </c>
      <c r="S128" s="111">
        <f>'[1]F-TRI-3'!N126</f>
        <v>0</v>
      </c>
      <c r="T128" s="110">
        <f>'[1]F-TRI-4'!M126</f>
        <v>0</v>
      </c>
      <c r="U128" s="111">
        <f>'[1]F-TRI-4'!N126</f>
        <v>0</v>
      </c>
      <c r="V128" s="143">
        <f t="shared" si="10"/>
        <v>4</v>
      </c>
      <c r="W128" s="108">
        <f t="shared" si="10"/>
        <v>0.25</v>
      </c>
      <c r="X128" s="115">
        <v>0</v>
      </c>
      <c r="Y128" s="116">
        <f>SUM('[1]F-TRI-1'!Q126+'[1]F-TRI-2'!Q126+'[1]F-TRI-3'!Q126+'[1]F-TRI-4'!Q126)</f>
        <v>0</v>
      </c>
      <c r="Z128" s="108">
        <f t="shared" si="4"/>
        <v>0</v>
      </c>
      <c r="AA128" s="117"/>
      <c r="AB128" s="118"/>
      <c r="AC128" s="118"/>
      <c r="AD128" s="118"/>
      <c r="AE128" s="119"/>
      <c r="AF128" s="50"/>
      <c r="AG128" s="51"/>
      <c r="AH128" s="51"/>
      <c r="AI128" s="51"/>
      <c r="AJ128" s="51"/>
      <c r="AK128" s="51"/>
      <c r="AL128" s="52"/>
    </row>
    <row r="129" spans="1:38" ht="15.75" customHeight="1" thickBot="1">
      <c r="A129" s="169"/>
      <c r="B129" s="169"/>
      <c r="C129" s="10"/>
      <c r="D129" s="170"/>
      <c r="E129" s="171"/>
      <c r="F129" s="172"/>
      <c r="G129" s="172"/>
      <c r="H129" s="170"/>
      <c r="I129" s="170"/>
      <c r="J129" s="170"/>
      <c r="K129" s="170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4"/>
      <c r="Y129" s="175"/>
      <c r="Z129" s="175"/>
      <c r="AA129" s="176"/>
      <c r="AB129" s="175"/>
      <c r="AC129" s="177"/>
      <c r="AD129" s="177"/>
      <c r="AE129" s="178"/>
      <c r="AF129" s="179"/>
      <c r="AG129" s="52"/>
      <c r="AH129" s="52"/>
      <c r="AI129" s="52"/>
      <c r="AJ129" s="52"/>
      <c r="AK129" s="52"/>
      <c r="AL129" s="52"/>
    </row>
    <row r="130" spans="1:38" ht="15.75" customHeight="1">
      <c r="A130" s="180" t="s">
        <v>111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5"/>
      <c r="Y130" s="181" t="s">
        <v>112</v>
      </c>
      <c r="Z130" s="25"/>
      <c r="AA130" s="25"/>
      <c r="AB130" s="25"/>
      <c r="AC130" s="25"/>
      <c r="AD130" s="25"/>
      <c r="AE130" s="26"/>
      <c r="AF130" s="7"/>
      <c r="AG130" s="7"/>
      <c r="AH130" s="7"/>
      <c r="AI130" s="7"/>
      <c r="AJ130" s="7"/>
      <c r="AK130" s="7"/>
      <c r="AL130" s="7"/>
    </row>
    <row r="131" spans="1:38" ht="15.75" customHeight="1">
      <c r="A131" s="182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49"/>
      <c r="Y131" s="183" t="s">
        <v>113</v>
      </c>
      <c r="Z131" s="184"/>
      <c r="AA131" s="184"/>
      <c r="AB131" s="184"/>
      <c r="AC131" s="184"/>
      <c r="AD131" s="184"/>
      <c r="AE131" s="36"/>
      <c r="AF131" s="7"/>
      <c r="AG131" s="7"/>
      <c r="AH131" s="7"/>
      <c r="AI131" s="7"/>
      <c r="AJ131" s="7"/>
      <c r="AK131" s="7"/>
      <c r="AL131" s="7"/>
    </row>
    <row r="132" spans="1:38" ht="15.75" customHeight="1">
      <c r="A132" s="182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49"/>
      <c r="Y132" s="183" t="s">
        <v>114</v>
      </c>
      <c r="Z132" s="184"/>
      <c r="AA132" s="184"/>
      <c r="AB132" s="184"/>
      <c r="AC132" s="184"/>
      <c r="AD132" s="184"/>
      <c r="AE132" s="36"/>
      <c r="AF132" s="7"/>
      <c r="AG132" s="7"/>
      <c r="AH132" s="7"/>
      <c r="AI132" s="7"/>
      <c r="AJ132" s="7"/>
      <c r="AK132" s="7"/>
      <c r="AL132" s="7"/>
    </row>
    <row r="133" spans="1:38" ht="15.75" customHeight="1" thickBot="1">
      <c r="A133" s="11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3"/>
      <c r="Y133" s="185" t="s">
        <v>115</v>
      </c>
      <c r="Z133" s="186"/>
      <c r="AA133" s="186"/>
      <c r="AB133" s="186"/>
      <c r="AC133" s="186"/>
      <c r="AD133" s="186"/>
      <c r="AE133" s="187"/>
      <c r="AF133" s="7"/>
      <c r="AG133" s="7"/>
      <c r="AH133" s="7"/>
      <c r="AI133" s="7"/>
      <c r="AJ133" s="7"/>
      <c r="AK133" s="7"/>
      <c r="AL133" s="7"/>
    </row>
    <row r="134" spans="1:38" ht="68.2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7"/>
      <c r="Z134" s="177"/>
      <c r="AA134" s="179"/>
      <c r="AB134" s="179"/>
      <c r="AC134" s="177"/>
      <c r="AD134" s="177"/>
      <c r="AE134" s="179"/>
      <c r="AF134" s="179"/>
      <c r="AG134" s="52"/>
      <c r="AH134" s="52"/>
      <c r="AI134" s="52"/>
      <c r="AJ134" s="52"/>
      <c r="AK134" s="52"/>
      <c r="AL134" s="52"/>
    </row>
    <row r="135" spans="1:38" ht="15.75" customHeight="1"/>
    <row r="136" spans="1:38" ht="15.75" customHeight="1"/>
    <row r="137" spans="1:38" ht="15.75" customHeight="1"/>
    <row r="138" spans="1:38" ht="15.75" customHeight="1"/>
    <row r="139" spans="1:38" ht="15.75" customHeight="1"/>
    <row r="140" spans="1:38" ht="15.75" customHeight="1"/>
    <row r="141" spans="1:38" ht="15.75" customHeight="1"/>
    <row r="142" spans="1:38" ht="15.75" customHeight="1"/>
    <row r="143" spans="1:38" ht="15.75" customHeight="1"/>
    <row r="144" spans="1:38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8">
    <mergeCell ref="D122:D124"/>
    <mergeCell ref="E122:E124"/>
    <mergeCell ref="B126:B128"/>
    <mergeCell ref="C126:C127"/>
    <mergeCell ref="A130:X133"/>
    <mergeCell ref="Y130:AE130"/>
    <mergeCell ref="Y131:AE131"/>
    <mergeCell ref="Y132:AE132"/>
    <mergeCell ref="Y133:AE133"/>
    <mergeCell ref="E108:E110"/>
    <mergeCell ref="B113:B125"/>
    <mergeCell ref="C113:C121"/>
    <mergeCell ref="D113:D116"/>
    <mergeCell ref="E113:E116"/>
    <mergeCell ref="D118:D119"/>
    <mergeCell ref="E118:E119"/>
    <mergeCell ref="D120:D121"/>
    <mergeCell ref="E120:E121"/>
    <mergeCell ref="C122:C125"/>
    <mergeCell ref="B96:B102"/>
    <mergeCell ref="C97:C98"/>
    <mergeCell ref="C99:C102"/>
    <mergeCell ref="D100:D102"/>
    <mergeCell ref="E100:E102"/>
    <mergeCell ref="B103:B112"/>
    <mergeCell ref="C103:C112"/>
    <mergeCell ref="D103:D106"/>
    <mergeCell ref="E103:E106"/>
    <mergeCell ref="D108:D110"/>
    <mergeCell ref="B84:B95"/>
    <mergeCell ref="C84:C87"/>
    <mergeCell ref="D84:D85"/>
    <mergeCell ref="E84:E85"/>
    <mergeCell ref="C88:C90"/>
    <mergeCell ref="D88:D89"/>
    <mergeCell ref="E88:E89"/>
    <mergeCell ref="C91:C95"/>
    <mergeCell ref="D91:D92"/>
    <mergeCell ref="E91:E92"/>
    <mergeCell ref="D69:D71"/>
    <mergeCell ref="E69:E71"/>
    <mergeCell ref="C73:C83"/>
    <mergeCell ref="D73:D74"/>
    <mergeCell ref="E73:E74"/>
    <mergeCell ref="D75:D80"/>
    <mergeCell ref="E75:E80"/>
    <mergeCell ref="D81:D83"/>
    <mergeCell ref="E81:E83"/>
    <mergeCell ref="B51:B83"/>
    <mergeCell ref="C51:C72"/>
    <mergeCell ref="D51:D52"/>
    <mergeCell ref="E51:E52"/>
    <mergeCell ref="D53:D56"/>
    <mergeCell ref="E53:E56"/>
    <mergeCell ref="D57:D64"/>
    <mergeCell ref="E57:E64"/>
    <mergeCell ref="D65:D67"/>
    <mergeCell ref="E65:E67"/>
    <mergeCell ref="C45:C46"/>
    <mergeCell ref="D45:D46"/>
    <mergeCell ref="E45:E46"/>
    <mergeCell ref="C47:C50"/>
    <mergeCell ref="D48:D49"/>
    <mergeCell ref="E48:E49"/>
    <mergeCell ref="Z24:Z31"/>
    <mergeCell ref="X32:X41"/>
    <mergeCell ref="Y32:Y41"/>
    <mergeCell ref="Z32:Z41"/>
    <mergeCell ref="D43:D44"/>
    <mergeCell ref="E43:E44"/>
    <mergeCell ref="Z10:Z23"/>
    <mergeCell ref="D15:D17"/>
    <mergeCell ref="E15:E17"/>
    <mergeCell ref="D18:D23"/>
    <mergeCell ref="E18:E23"/>
    <mergeCell ref="C24:C44"/>
    <mergeCell ref="D24:D41"/>
    <mergeCell ref="E24:E41"/>
    <mergeCell ref="X24:X31"/>
    <mergeCell ref="Y24:Y31"/>
    <mergeCell ref="AB8:AB9"/>
    <mergeCell ref="AC8:AC9"/>
    <mergeCell ref="AD8:AD9"/>
    <mergeCell ref="AE8:AE9"/>
    <mergeCell ref="B10:B50"/>
    <mergeCell ref="C10:C23"/>
    <mergeCell ref="D10:D14"/>
    <mergeCell ref="E10:E14"/>
    <mergeCell ref="X10:X23"/>
    <mergeCell ref="Y10:Y23"/>
    <mergeCell ref="U8:U9"/>
    <mergeCell ref="V8:V9"/>
    <mergeCell ref="W8:W9"/>
    <mergeCell ref="X8:X9"/>
    <mergeCell ref="Y8:Z9"/>
    <mergeCell ref="AA8:AA9"/>
    <mergeCell ref="O8:O9"/>
    <mergeCell ref="P8:P9"/>
    <mergeCell ref="Q8:Q9"/>
    <mergeCell ref="R8:R9"/>
    <mergeCell ref="S8:S9"/>
    <mergeCell ref="T8:T9"/>
    <mergeCell ref="H8:H9"/>
    <mergeCell ref="I8:J8"/>
    <mergeCell ref="K8:K9"/>
    <mergeCell ref="L8:L9"/>
    <mergeCell ref="M8:M9"/>
    <mergeCell ref="N8:N9"/>
    <mergeCell ref="R7:S7"/>
    <mergeCell ref="T7:U7"/>
    <mergeCell ref="V7:W7"/>
    <mergeCell ref="A8:A9"/>
    <mergeCell ref="B8:B9"/>
    <mergeCell ref="C8:C9"/>
    <mergeCell ref="D8:D9"/>
    <mergeCell ref="E8:E9"/>
    <mergeCell ref="F8:F9"/>
    <mergeCell ref="G8:G9"/>
    <mergeCell ref="F1:AB2"/>
    <mergeCell ref="AC1:AE2"/>
    <mergeCell ref="A4:B4"/>
    <mergeCell ref="A6:E7"/>
    <mergeCell ref="F6:M7"/>
    <mergeCell ref="N6:W6"/>
    <mergeCell ref="X6:Z7"/>
    <mergeCell ref="AA6:AE7"/>
    <mergeCell ref="N7:O7"/>
    <mergeCell ref="P7:Q7"/>
  </mergeCells>
  <pageMargins left="0.41" right="0.41" top="0.44" bottom="0.52" header="0" footer="0"/>
  <pageSetup paperSize="14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POA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Mauricio Segura Restrepo</dc:creator>
  <cp:lastModifiedBy>Javier Mauricio Segura Restrepo</cp:lastModifiedBy>
  <dcterms:created xsi:type="dcterms:W3CDTF">2018-08-08T17:28:30Z</dcterms:created>
  <dcterms:modified xsi:type="dcterms:W3CDTF">2018-08-08T17:31:13Z</dcterms:modified>
</cp:coreProperties>
</file>