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SEGURA\PLANEACIÓN\2018\POA\"/>
    </mc:Choice>
  </mc:AlternateContent>
  <bookViews>
    <workbookView xWindow="0" yWindow="0" windowWidth="21600" windowHeight="9135"/>
  </bookViews>
  <sheets>
    <sheet name="Seguimiento POA" sheetId="1" r:id="rId1"/>
  </sheets>
  <externalReferences>
    <externalReference r:id="rId2"/>
  </externalReferences>
  <definedNames>
    <definedName name="_xlnm.Print_Area" localSheetId="0">'Seguimiento POA'!$A$1:$AE$133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8" i="1" l="1"/>
  <c r="Z128" i="1" s="1"/>
  <c r="U128" i="1"/>
  <c r="T128" i="1"/>
  <c r="S128" i="1"/>
  <c r="R128" i="1"/>
  <c r="Q128" i="1"/>
  <c r="P128" i="1"/>
  <c r="O128" i="1"/>
  <c r="N128" i="1"/>
  <c r="V128" i="1" s="1"/>
  <c r="W128" i="1" s="1"/>
  <c r="M128" i="1"/>
  <c r="L128" i="1"/>
  <c r="K128" i="1"/>
  <c r="J128" i="1"/>
  <c r="I128" i="1"/>
  <c r="H128" i="1"/>
  <c r="G128" i="1"/>
  <c r="F128" i="1"/>
  <c r="Y127" i="1"/>
  <c r="Z127" i="1" s="1"/>
  <c r="U127" i="1"/>
  <c r="T127" i="1"/>
  <c r="S127" i="1"/>
  <c r="R127" i="1"/>
  <c r="Q127" i="1"/>
  <c r="P127" i="1"/>
  <c r="O127" i="1"/>
  <c r="N127" i="1"/>
  <c r="V127" i="1" s="1"/>
  <c r="W127" i="1" s="1"/>
  <c r="M127" i="1"/>
  <c r="L127" i="1"/>
  <c r="K127" i="1"/>
  <c r="J127" i="1"/>
  <c r="I127" i="1"/>
  <c r="H127" i="1"/>
  <c r="G127" i="1"/>
  <c r="F127" i="1"/>
  <c r="Y126" i="1"/>
  <c r="Z126" i="1" s="1"/>
  <c r="U126" i="1"/>
  <c r="T126" i="1"/>
  <c r="S126" i="1"/>
  <c r="R126" i="1"/>
  <c r="Q126" i="1"/>
  <c r="P126" i="1"/>
  <c r="O126" i="1"/>
  <c r="N126" i="1"/>
  <c r="V126" i="1" s="1"/>
  <c r="W126" i="1" s="1"/>
  <c r="M126" i="1"/>
  <c r="L126" i="1"/>
  <c r="K126" i="1"/>
  <c r="J126" i="1"/>
  <c r="I126" i="1"/>
  <c r="H126" i="1"/>
  <c r="G126" i="1"/>
  <c r="F126" i="1"/>
  <c r="Y125" i="1"/>
  <c r="Z125" i="1" s="1"/>
  <c r="U125" i="1"/>
  <c r="T125" i="1"/>
  <c r="S125" i="1"/>
  <c r="R125" i="1"/>
  <c r="Q125" i="1"/>
  <c r="P125" i="1"/>
  <c r="O125" i="1"/>
  <c r="N125" i="1"/>
  <c r="V125" i="1" s="1"/>
  <c r="W125" i="1" s="1"/>
  <c r="M125" i="1"/>
  <c r="L125" i="1"/>
  <c r="K125" i="1"/>
  <c r="J125" i="1"/>
  <c r="I125" i="1"/>
  <c r="H125" i="1"/>
  <c r="G125" i="1"/>
  <c r="F125" i="1"/>
  <c r="Y124" i="1"/>
  <c r="Z124" i="1" s="1"/>
  <c r="U124" i="1"/>
  <c r="T124" i="1"/>
  <c r="S124" i="1"/>
  <c r="R124" i="1"/>
  <c r="Q124" i="1"/>
  <c r="P124" i="1"/>
  <c r="O124" i="1"/>
  <c r="N124" i="1"/>
  <c r="V124" i="1" s="1"/>
  <c r="W124" i="1" s="1"/>
  <c r="M124" i="1"/>
  <c r="L124" i="1"/>
  <c r="K124" i="1"/>
  <c r="J124" i="1"/>
  <c r="I124" i="1"/>
  <c r="H124" i="1"/>
  <c r="G124" i="1"/>
  <c r="F124" i="1"/>
  <c r="Y123" i="1"/>
  <c r="Z123" i="1" s="1"/>
  <c r="U123" i="1"/>
  <c r="T123" i="1"/>
  <c r="S123" i="1"/>
  <c r="R123" i="1"/>
  <c r="Q123" i="1"/>
  <c r="P123" i="1"/>
  <c r="O123" i="1"/>
  <c r="N123" i="1"/>
  <c r="V123" i="1" s="1"/>
  <c r="W123" i="1" s="1"/>
  <c r="M123" i="1"/>
  <c r="L123" i="1"/>
  <c r="K123" i="1"/>
  <c r="J123" i="1"/>
  <c r="I123" i="1"/>
  <c r="H123" i="1"/>
  <c r="G123" i="1"/>
  <c r="F123" i="1"/>
  <c r="Y122" i="1"/>
  <c r="Z122" i="1" s="1"/>
  <c r="U122" i="1"/>
  <c r="T122" i="1"/>
  <c r="S122" i="1"/>
  <c r="R122" i="1"/>
  <c r="Q122" i="1"/>
  <c r="P122" i="1"/>
  <c r="O122" i="1"/>
  <c r="N122" i="1"/>
  <c r="V122" i="1" s="1"/>
  <c r="W122" i="1" s="1"/>
  <c r="M122" i="1"/>
  <c r="L122" i="1"/>
  <c r="K122" i="1"/>
  <c r="J122" i="1"/>
  <c r="I122" i="1"/>
  <c r="H122" i="1"/>
  <c r="G122" i="1"/>
  <c r="F122" i="1"/>
  <c r="Y121" i="1"/>
  <c r="Z121" i="1" s="1"/>
  <c r="U121" i="1"/>
  <c r="T121" i="1"/>
  <c r="S121" i="1"/>
  <c r="R121" i="1"/>
  <c r="Q121" i="1"/>
  <c r="P121" i="1"/>
  <c r="O121" i="1"/>
  <c r="N121" i="1"/>
  <c r="V121" i="1" s="1"/>
  <c r="W121" i="1" s="1"/>
  <c r="M121" i="1"/>
  <c r="L121" i="1"/>
  <c r="K121" i="1"/>
  <c r="J121" i="1"/>
  <c r="I121" i="1"/>
  <c r="H121" i="1"/>
  <c r="G121" i="1"/>
  <c r="F121" i="1"/>
  <c r="Y120" i="1"/>
  <c r="Z120" i="1" s="1"/>
  <c r="U120" i="1"/>
  <c r="T120" i="1"/>
  <c r="S120" i="1"/>
  <c r="R120" i="1"/>
  <c r="Q120" i="1"/>
  <c r="P120" i="1"/>
  <c r="O120" i="1"/>
  <c r="N120" i="1"/>
  <c r="V120" i="1" s="1"/>
  <c r="W120" i="1" s="1"/>
  <c r="M120" i="1"/>
  <c r="L120" i="1"/>
  <c r="K120" i="1"/>
  <c r="J120" i="1"/>
  <c r="I120" i="1"/>
  <c r="H120" i="1"/>
  <c r="G120" i="1"/>
  <c r="F120" i="1"/>
  <c r="Y119" i="1"/>
  <c r="Z119" i="1" s="1"/>
  <c r="U119" i="1"/>
  <c r="T119" i="1"/>
  <c r="S119" i="1"/>
  <c r="R119" i="1"/>
  <c r="Q119" i="1"/>
  <c r="P119" i="1"/>
  <c r="O119" i="1"/>
  <c r="N119" i="1"/>
  <c r="V119" i="1" s="1"/>
  <c r="W119" i="1" s="1"/>
  <c r="M119" i="1"/>
  <c r="L119" i="1"/>
  <c r="K119" i="1"/>
  <c r="J119" i="1"/>
  <c r="I119" i="1"/>
  <c r="H119" i="1"/>
  <c r="G119" i="1"/>
  <c r="F119" i="1"/>
  <c r="Y118" i="1"/>
  <c r="Z118" i="1" s="1"/>
  <c r="U118" i="1"/>
  <c r="T118" i="1"/>
  <c r="S118" i="1"/>
  <c r="R118" i="1"/>
  <c r="Q118" i="1"/>
  <c r="P118" i="1"/>
  <c r="O118" i="1"/>
  <c r="N118" i="1"/>
  <c r="V118" i="1" s="1"/>
  <c r="W118" i="1" s="1"/>
  <c r="M118" i="1"/>
  <c r="L118" i="1"/>
  <c r="K118" i="1"/>
  <c r="J118" i="1"/>
  <c r="I118" i="1"/>
  <c r="H118" i="1"/>
  <c r="G118" i="1"/>
  <c r="F118" i="1"/>
  <c r="Y117" i="1"/>
  <c r="Z117" i="1" s="1"/>
  <c r="U117" i="1"/>
  <c r="T117" i="1"/>
  <c r="S117" i="1"/>
  <c r="R117" i="1"/>
  <c r="Q117" i="1"/>
  <c r="P117" i="1"/>
  <c r="O117" i="1"/>
  <c r="N117" i="1"/>
  <c r="V117" i="1" s="1"/>
  <c r="W117" i="1" s="1"/>
  <c r="M117" i="1"/>
  <c r="L117" i="1"/>
  <c r="K117" i="1"/>
  <c r="J117" i="1"/>
  <c r="I117" i="1"/>
  <c r="H117" i="1"/>
  <c r="G117" i="1"/>
  <c r="F117" i="1"/>
  <c r="Y116" i="1"/>
  <c r="Z116" i="1" s="1"/>
  <c r="U116" i="1"/>
  <c r="T116" i="1"/>
  <c r="S116" i="1"/>
  <c r="R116" i="1"/>
  <c r="Q116" i="1"/>
  <c r="P116" i="1"/>
  <c r="O116" i="1"/>
  <c r="N116" i="1"/>
  <c r="V116" i="1" s="1"/>
  <c r="W116" i="1" s="1"/>
  <c r="M116" i="1"/>
  <c r="L116" i="1"/>
  <c r="K116" i="1"/>
  <c r="J116" i="1"/>
  <c r="I116" i="1"/>
  <c r="H116" i="1"/>
  <c r="G116" i="1"/>
  <c r="F116" i="1"/>
  <c r="Y115" i="1"/>
  <c r="Z115" i="1" s="1"/>
  <c r="U115" i="1"/>
  <c r="T115" i="1"/>
  <c r="S115" i="1"/>
  <c r="R115" i="1"/>
  <c r="Q115" i="1"/>
  <c r="P115" i="1"/>
  <c r="O115" i="1"/>
  <c r="N115" i="1"/>
  <c r="V115" i="1" s="1"/>
  <c r="W115" i="1" s="1"/>
  <c r="M115" i="1"/>
  <c r="L115" i="1"/>
  <c r="K115" i="1"/>
  <c r="J115" i="1"/>
  <c r="I115" i="1"/>
  <c r="H115" i="1"/>
  <c r="G115" i="1"/>
  <c r="F115" i="1"/>
  <c r="Y114" i="1"/>
  <c r="Z114" i="1" s="1"/>
  <c r="U114" i="1"/>
  <c r="T114" i="1"/>
  <c r="S114" i="1"/>
  <c r="R114" i="1"/>
  <c r="Q114" i="1"/>
  <c r="P114" i="1"/>
  <c r="O114" i="1"/>
  <c r="N114" i="1"/>
  <c r="V114" i="1" s="1"/>
  <c r="W114" i="1" s="1"/>
  <c r="M114" i="1"/>
  <c r="L114" i="1"/>
  <c r="K114" i="1"/>
  <c r="J114" i="1"/>
  <c r="I114" i="1"/>
  <c r="H114" i="1"/>
  <c r="G114" i="1"/>
  <c r="F114" i="1"/>
  <c r="Y113" i="1"/>
  <c r="Z113" i="1" s="1"/>
  <c r="U113" i="1"/>
  <c r="T113" i="1"/>
  <c r="S113" i="1"/>
  <c r="R113" i="1"/>
  <c r="Q113" i="1"/>
  <c r="P113" i="1"/>
  <c r="O113" i="1"/>
  <c r="N113" i="1"/>
  <c r="V113" i="1" s="1"/>
  <c r="W113" i="1" s="1"/>
  <c r="M113" i="1"/>
  <c r="L113" i="1"/>
  <c r="K113" i="1"/>
  <c r="J113" i="1"/>
  <c r="I113" i="1"/>
  <c r="H113" i="1"/>
  <c r="G113" i="1"/>
  <c r="F113" i="1"/>
  <c r="Y112" i="1"/>
  <c r="Z112" i="1" s="1"/>
  <c r="U112" i="1"/>
  <c r="T112" i="1"/>
  <c r="S112" i="1"/>
  <c r="R112" i="1"/>
  <c r="Q112" i="1"/>
  <c r="P112" i="1"/>
  <c r="O112" i="1"/>
  <c r="N112" i="1"/>
  <c r="V112" i="1" s="1"/>
  <c r="W112" i="1" s="1"/>
  <c r="M112" i="1"/>
  <c r="L112" i="1"/>
  <c r="K112" i="1"/>
  <c r="J112" i="1"/>
  <c r="I112" i="1"/>
  <c r="H112" i="1"/>
  <c r="G112" i="1"/>
  <c r="F112" i="1"/>
  <c r="Y111" i="1"/>
  <c r="Z111" i="1" s="1"/>
  <c r="U111" i="1"/>
  <c r="T111" i="1"/>
  <c r="S111" i="1"/>
  <c r="R111" i="1"/>
  <c r="Q111" i="1"/>
  <c r="P111" i="1"/>
  <c r="O111" i="1"/>
  <c r="N111" i="1"/>
  <c r="V111" i="1" s="1"/>
  <c r="W111" i="1" s="1"/>
  <c r="M111" i="1"/>
  <c r="L111" i="1"/>
  <c r="K111" i="1"/>
  <c r="J111" i="1"/>
  <c r="I111" i="1"/>
  <c r="H111" i="1"/>
  <c r="G111" i="1"/>
  <c r="F111" i="1"/>
  <c r="Y110" i="1"/>
  <c r="Z110" i="1" s="1"/>
  <c r="U110" i="1"/>
  <c r="T110" i="1"/>
  <c r="S110" i="1"/>
  <c r="R110" i="1"/>
  <c r="Q110" i="1"/>
  <c r="P110" i="1"/>
  <c r="O110" i="1"/>
  <c r="N110" i="1"/>
  <c r="V110" i="1" s="1"/>
  <c r="W110" i="1" s="1"/>
  <c r="M110" i="1"/>
  <c r="L110" i="1"/>
  <c r="K110" i="1"/>
  <c r="J110" i="1"/>
  <c r="I110" i="1"/>
  <c r="H110" i="1"/>
  <c r="G110" i="1"/>
  <c r="F110" i="1"/>
  <c r="Y109" i="1"/>
  <c r="Z109" i="1" s="1"/>
  <c r="U109" i="1"/>
  <c r="T109" i="1"/>
  <c r="S109" i="1"/>
  <c r="R109" i="1"/>
  <c r="Q109" i="1"/>
  <c r="P109" i="1"/>
  <c r="O109" i="1"/>
  <c r="N109" i="1"/>
  <c r="V109" i="1" s="1"/>
  <c r="W109" i="1" s="1"/>
  <c r="M109" i="1"/>
  <c r="L109" i="1"/>
  <c r="K109" i="1"/>
  <c r="J109" i="1"/>
  <c r="I109" i="1"/>
  <c r="H109" i="1"/>
  <c r="G109" i="1"/>
  <c r="F109" i="1"/>
  <c r="Y108" i="1"/>
  <c r="Z108" i="1" s="1"/>
  <c r="U108" i="1"/>
  <c r="T108" i="1"/>
  <c r="S108" i="1"/>
  <c r="R108" i="1"/>
  <c r="Q108" i="1"/>
  <c r="P108" i="1"/>
  <c r="O108" i="1"/>
  <c r="N108" i="1"/>
  <c r="V108" i="1" s="1"/>
  <c r="W108" i="1" s="1"/>
  <c r="M108" i="1"/>
  <c r="L108" i="1"/>
  <c r="K108" i="1"/>
  <c r="J108" i="1"/>
  <c r="I108" i="1"/>
  <c r="H108" i="1"/>
  <c r="G108" i="1"/>
  <c r="F108" i="1"/>
  <c r="Y107" i="1"/>
  <c r="Z107" i="1" s="1"/>
  <c r="U107" i="1"/>
  <c r="T107" i="1"/>
  <c r="S107" i="1"/>
  <c r="R107" i="1"/>
  <c r="Q107" i="1"/>
  <c r="P107" i="1"/>
  <c r="O107" i="1"/>
  <c r="N107" i="1"/>
  <c r="V107" i="1" s="1"/>
  <c r="W107" i="1" s="1"/>
  <c r="M107" i="1"/>
  <c r="L107" i="1"/>
  <c r="K107" i="1"/>
  <c r="J107" i="1"/>
  <c r="I107" i="1"/>
  <c r="H107" i="1"/>
  <c r="G107" i="1"/>
  <c r="F107" i="1"/>
  <c r="Y106" i="1"/>
  <c r="Z106" i="1" s="1"/>
  <c r="U106" i="1"/>
  <c r="T106" i="1"/>
  <c r="S106" i="1"/>
  <c r="R106" i="1"/>
  <c r="Q106" i="1"/>
  <c r="P106" i="1"/>
  <c r="O106" i="1"/>
  <c r="N106" i="1"/>
  <c r="V106" i="1" s="1"/>
  <c r="W106" i="1" s="1"/>
  <c r="M106" i="1"/>
  <c r="L106" i="1"/>
  <c r="K106" i="1"/>
  <c r="J106" i="1"/>
  <c r="I106" i="1"/>
  <c r="H106" i="1"/>
  <c r="G106" i="1"/>
  <c r="F106" i="1"/>
  <c r="Y105" i="1"/>
  <c r="Z105" i="1" s="1"/>
  <c r="U105" i="1"/>
  <c r="T105" i="1"/>
  <c r="S105" i="1"/>
  <c r="R105" i="1"/>
  <c r="Q105" i="1"/>
  <c r="P105" i="1"/>
  <c r="O105" i="1"/>
  <c r="N105" i="1"/>
  <c r="V105" i="1" s="1"/>
  <c r="W105" i="1" s="1"/>
  <c r="M105" i="1"/>
  <c r="L105" i="1"/>
  <c r="K105" i="1"/>
  <c r="J105" i="1"/>
  <c r="I105" i="1"/>
  <c r="H105" i="1"/>
  <c r="G105" i="1"/>
  <c r="F105" i="1"/>
  <c r="Y104" i="1"/>
  <c r="Z104" i="1" s="1"/>
  <c r="U104" i="1"/>
  <c r="T104" i="1"/>
  <c r="S104" i="1"/>
  <c r="R104" i="1"/>
  <c r="Q104" i="1"/>
  <c r="P104" i="1"/>
  <c r="O104" i="1"/>
  <c r="N104" i="1"/>
  <c r="V104" i="1" s="1"/>
  <c r="W104" i="1" s="1"/>
  <c r="M104" i="1"/>
  <c r="L104" i="1"/>
  <c r="K104" i="1"/>
  <c r="J104" i="1"/>
  <c r="I104" i="1"/>
  <c r="H104" i="1"/>
  <c r="G104" i="1"/>
  <c r="F104" i="1"/>
  <c r="Y103" i="1"/>
  <c r="Z103" i="1" s="1"/>
  <c r="U103" i="1"/>
  <c r="T103" i="1"/>
  <c r="S103" i="1"/>
  <c r="R103" i="1"/>
  <c r="Q103" i="1"/>
  <c r="P103" i="1"/>
  <c r="O103" i="1"/>
  <c r="N103" i="1"/>
  <c r="V103" i="1" s="1"/>
  <c r="W103" i="1" s="1"/>
  <c r="M103" i="1"/>
  <c r="L103" i="1"/>
  <c r="K103" i="1"/>
  <c r="J103" i="1"/>
  <c r="I103" i="1"/>
  <c r="H103" i="1"/>
  <c r="G103" i="1"/>
  <c r="F103" i="1"/>
  <c r="Y102" i="1"/>
  <c r="Z102" i="1" s="1"/>
  <c r="U102" i="1"/>
  <c r="T102" i="1"/>
  <c r="S102" i="1"/>
  <c r="R102" i="1"/>
  <c r="Q102" i="1"/>
  <c r="P102" i="1"/>
  <c r="O102" i="1"/>
  <c r="N102" i="1"/>
  <c r="V102" i="1" s="1"/>
  <c r="W102" i="1" s="1"/>
  <c r="M102" i="1"/>
  <c r="L102" i="1"/>
  <c r="K102" i="1"/>
  <c r="J102" i="1"/>
  <c r="I102" i="1"/>
  <c r="H102" i="1"/>
  <c r="G102" i="1"/>
  <c r="F102" i="1"/>
  <c r="Y101" i="1"/>
  <c r="Z101" i="1" s="1"/>
  <c r="U101" i="1"/>
  <c r="T101" i="1"/>
  <c r="S101" i="1"/>
  <c r="R101" i="1"/>
  <c r="Q101" i="1"/>
  <c r="P101" i="1"/>
  <c r="O101" i="1"/>
  <c r="N101" i="1"/>
  <c r="V101" i="1" s="1"/>
  <c r="W101" i="1" s="1"/>
  <c r="M101" i="1"/>
  <c r="L101" i="1"/>
  <c r="K101" i="1"/>
  <c r="J101" i="1"/>
  <c r="I101" i="1"/>
  <c r="H101" i="1"/>
  <c r="G101" i="1"/>
  <c r="F101" i="1"/>
  <c r="Y100" i="1"/>
  <c r="Z100" i="1" s="1"/>
  <c r="U100" i="1"/>
  <c r="T100" i="1"/>
  <c r="S100" i="1"/>
  <c r="R100" i="1"/>
  <c r="Q100" i="1"/>
  <c r="P100" i="1"/>
  <c r="O100" i="1"/>
  <c r="N100" i="1"/>
  <c r="V100" i="1" s="1"/>
  <c r="W100" i="1" s="1"/>
  <c r="M100" i="1"/>
  <c r="L100" i="1"/>
  <c r="K100" i="1"/>
  <c r="J100" i="1"/>
  <c r="I100" i="1"/>
  <c r="H100" i="1"/>
  <c r="G100" i="1"/>
  <c r="F100" i="1"/>
  <c r="Y99" i="1"/>
  <c r="Z99" i="1" s="1"/>
  <c r="U99" i="1"/>
  <c r="T99" i="1"/>
  <c r="S99" i="1"/>
  <c r="R99" i="1"/>
  <c r="Q99" i="1"/>
  <c r="P99" i="1"/>
  <c r="O99" i="1"/>
  <c r="N99" i="1"/>
  <c r="V99" i="1" s="1"/>
  <c r="W99" i="1" s="1"/>
  <c r="M99" i="1"/>
  <c r="L99" i="1"/>
  <c r="K99" i="1"/>
  <c r="J99" i="1"/>
  <c r="I99" i="1"/>
  <c r="H99" i="1"/>
  <c r="G99" i="1"/>
  <c r="F99" i="1"/>
  <c r="Y98" i="1"/>
  <c r="Z98" i="1" s="1"/>
  <c r="U98" i="1"/>
  <c r="T98" i="1"/>
  <c r="S98" i="1"/>
  <c r="R98" i="1"/>
  <c r="Q98" i="1"/>
  <c r="P98" i="1"/>
  <c r="O98" i="1"/>
  <c r="N98" i="1"/>
  <c r="V98" i="1" s="1"/>
  <c r="W98" i="1" s="1"/>
  <c r="M98" i="1"/>
  <c r="L98" i="1"/>
  <c r="K98" i="1"/>
  <c r="J98" i="1"/>
  <c r="I98" i="1"/>
  <c r="H98" i="1"/>
  <c r="G98" i="1"/>
  <c r="F98" i="1"/>
  <c r="Y97" i="1"/>
  <c r="Z97" i="1" s="1"/>
  <c r="U97" i="1"/>
  <c r="T97" i="1"/>
  <c r="S97" i="1"/>
  <c r="R97" i="1"/>
  <c r="Q97" i="1"/>
  <c r="P97" i="1"/>
  <c r="O97" i="1"/>
  <c r="N97" i="1"/>
  <c r="V97" i="1" s="1"/>
  <c r="W97" i="1" s="1"/>
  <c r="M97" i="1"/>
  <c r="L97" i="1"/>
  <c r="K97" i="1"/>
  <c r="J97" i="1"/>
  <c r="I97" i="1"/>
  <c r="H97" i="1"/>
  <c r="G97" i="1"/>
  <c r="F97" i="1"/>
  <c r="Y96" i="1"/>
  <c r="Z96" i="1" s="1"/>
  <c r="U96" i="1"/>
  <c r="T96" i="1"/>
  <c r="S96" i="1"/>
  <c r="R96" i="1"/>
  <c r="Q96" i="1"/>
  <c r="P96" i="1"/>
  <c r="O96" i="1"/>
  <c r="N96" i="1"/>
  <c r="V96" i="1" s="1"/>
  <c r="W96" i="1" s="1"/>
  <c r="M96" i="1"/>
  <c r="L96" i="1"/>
  <c r="K96" i="1"/>
  <c r="J96" i="1"/>
  <c r="I96" i="1"/>
  <c r="H96" i="1"/>
  <c r="G96" i="1"/>
  <c r="F96" i="1"/>
  <c r="Y95" i="1"/>
  <c r="Z95" i="1" s="1"/>
  <c r="U95" i="1"/>
  <c r="T95" i="1"/>
  <c r="S95" i="1"/>
  <c r="R95" i="1"/>
  <c r="Q95" i="1"/>
  <c r="P95" i="1"/>
  <c r="O95" i="1"/>
  <c r="N95" i="1"/>
  <c r="V95" i="1" s="1"/>
  <c r="W95" i="1" s="1"/>
  <c r="M95" i="1"/>
  <c r="L95" i="1"/>
  <c r="K95" i="1"/>
  <c r="J95" i="1"/>
  <c r="I95" i="1"/>
  <c r="H95" i="1"/>
  <c r="G95" i="1"/>
  <c r="F95" i="1"/>
  <c r="Y94" i="1"/>
  <c r="Z94" i="1" s="1"/>
  <c r="U94" i="1"/>
  <c r="T94" i="1"/>
  <c r="S94" i="1"/>
  <c r="R94" i="1"/>
  <c r="Q94" i="1"/>
  <c r="P94" i="1"/>
  <c r="O94" i="1"/>
  <c r="N94" i="1"/>
  <c r="V94" i="1" s="1"/>
  <c r="W94" i="1" s="1"/>
  <c r="M94" i="1"/>
  <c r="L94" i="1"/>
  <c r="K94" i="1"/>
  <c r="J94" i="1"/>
  <c r="I94" i="1"/>
  <c r="H94" i="1"/>
  <c r="G94" i="1"/>
  <c r="F94" i="1"/>
  <c r="Y93" i="1"/>
  <c r="Z93" i="1" s="1"/>
  <c r="U93" i="1"/>
  <c r="T93" i="1"/>
  <c r="S93" i="1"/>
  <c r="R93" i="1"/>
  <c r="Q93" i="1"/>
  <c r="P93" i="1"/>
  <c r="O93" i="1"/>
  <c r="N93" i="1"/>
  <c r="V93" i="1" s="1"/>
  <c r="W93" i="1" s="1"/>
  <c r="M93" i="1"/>
  <c r="L93" i="1"/>
  <c r="K93" i="1"/>
  <c r="J93" i="1"/>
  <c r="I93" i="1"/>
  <c r="H93" i="1"/>
  <c r="G93" i="1"/>
  <c r="F93" i="1"/>
  <c r="Y92" i="1"/>
  <c r="Z92" i="1" s="1"/>
  <c r="U92" i="1"/>
  <c r="T92" i="1"/>
  <c r="S92" i="1"/>
  <c r="R92" i="1"/>
  <c r="Q92" i="1"/>
  <c r="P92" i="1"/>
  <c r="O92" i="1"/>
  <c r="N92" i="1"/>
  <c r="V92" i="1" s="1"/>
  <c r="W92" i="1" s="1"/>
  <c r="M92" i="1"/>
  <c r="L92" i="1"/>
  <c r="K92" i="1"/>
  <c r="J92" i="1"/>
  <c r="I92" i="1"/>
  <c r="H92" i="1"/>
  <c r="G92" i="1"/>
  <c r="F92" i="1"/>
  <c r="Y91" i="1"/>
  <c r="Z91" i="1" s="1"/>
  <c r="U91" i="1"/>
  <c r="T91" i="1"/>
  <c r="S91" i="1"/>
  <c r="R91" i="1"/>
  <c r="Q91" i="1"/>
  <c r="P91" i="1"/>
  <c r="O91" i="1"/>
  <c r="N91" i="1"/>
  <c r="V91" i="1" s="1"/>
  <c r="W91" i="1" s="1"/>
  <c r="M91" i="1"/>
  <c r="L91" i="1"/>
  <c r="K91" i="1"/>
  <c r="J91" i="1"/>
  <c r="I91" i="1"/>
  <c r="H91" i="1"/>
  <c r="G91" i="1"/>
  <c r="F91" i="1"/>
  <c r="Y90" i="1"/>
  <c r="Z90" i="1" s="1"/>
  <c r="U90" i="1"/>
  <c r="T90" i="1"/>
  <c r="S90" i="1"/>
  <c r="R90" i="1"/>
  <c r="Q90" i="1"/>
  <c r="P90" i="1"/>
  <c r="O90" i="1"/>
  <c r="N90" i="1"/>
  <c r="V90" i="1" s="1"/>
  <c r="W90" i="1" s="1"/>
  <c r="M90" i="1"/>
  <c r="L90" i="1"/>
  <c r="K90" i="1"/>
  <c r="J90" i="1"/>
  <c r="I90" i="1"/>
  <c r="H90" i="1"/>
  <c r="G90" i="1"/>
  <c r="F90" i="1"/>
  <c r="Y89" i="1"/>
  <c r="Z89" i="1" s="1"/>
  <c r="U89" i="1"/>
  <c r="T89" i="1"/>
  <c r="S89" i="1"/>
  <c r="R89" i="1"/>
  <c r="Q89" i="1"/>
  <c r="P89" i="1"/>
  <c r="O89" i="1"/>
  <c r="N89" i="1"/>
  <c r="V89" i="1" s="1"/>
  <c r="W89" i="1" s="1"/>
  <c r="M89" i="1"/>
  <c r="L89" i="1"/>
  <c r="K89" i="1"/>
  <c r="J89" i="1"/>
  <c r="I89" i="1"/>
  <c r="H89" i="1"/>
  <c r="G89" i="1"/>
  <c r="F89" i="1"/>
  <c r="Y88" i="1"/>
  <c r="Z88" i="1" s="1"/>
  <c r="U88" i="1"/>
  <c r="T88" i="1"/>
  <c r="S88" i="1"/>
  <c r="R88" i="1"/>
  <c r="Q88" i="1"/>
  <c r="P88" i="1"/>
  <c r="O88" i="1"/>
  <c r="N88" i="1"/>
  <c r="V88" i="1" s="1"/>
  <c r="W88" i="1" s="1"/>
  <c r="M88" i="1"/>
  <c r="L88" i="1"/>
  <c r="K88" i="1"/>
  <c r="J88" i="1"/>
  <c r="I88" i="1"/>
  <c r="H88" i="1"/>
  <c r="G88" i="1"/>
  <c r="F88" i="1"/>
  <c r="Y87" i="1"/>
  <c r="Z87" i="1" s="1"/>
  <c r="U87" i="1"/>
  <c r="T87" i="1"/>
  <c r="S87" i="1"/>
  <c r="R87" i="1"/>
  <c r="Q87" i="1"/>
  <c r="P87" i="1"/>
  <c r="O87" i="1"/>
  <c r="N87" i="1"/>
  <c r="V87" i="1" s="1"/>
  <c r="W87" i="1" s="1"/>
  <c r="M87" i="1"/>
  <c r="L87" i="1"/>
  <c r="K87" i="1"/>
  <c r="J87" i="1"/>
  <c r="I87" i="1"/>
  <c r="H87" i="1"/>
  <c r="G87" i="1"/>
  <c r="F87" i="1"/>
  <c r="Y86" i="1"/>
  <c r="Z86" i="1" s="1"/>
  <c r="U86" i="1"/>
  <c r="T86" i="1"/>
  <c r="S86" i="1"/>
  <c r="R86" i="1"/>
  <c r="Q86" i="1"/>
  <c r="P86" i="1"/>
  <c r="O86" i="1"/>
  <c r="N86" i="1"/>
  <c r="V86" i="1" s="1"/>
  <c r="W86" i="1" s="1"/>
  <c r="M86" i="1"/>
  <c r="L86" i="1"/>
  <c r="K86" i="1"/>
  <c r="J86" i="1"/>
  <c r="I86" i="1"/>
  <c r="H86" i="1"/>
  <c r="G86" i="1"/>
  <c r="F86" i="1"/>
  <c r="Y85" i="1"/>
  <c r="Z85" i="1" s="1"/>
  <c r="U85" i="1"/>
  <c r="T85" i="1"/>
  <c r="S85" i="1"/>
  <c r="R85" i="1"/>
  <c r="Q85" i="1"/>
  <c r="P85" i="1"/>
  <c r="O85" i="1"/>
  <c r="N85" i="1"/>
  <c r="V85" i="1" s="1"/>
  <c r="W85" i="1" s="1"/>
  <c r="M85" i="1"/>
  <c r="L85" i="1"/>
  <c r="K85" i="1"/>
  <c r="J85" i="1"/>
  <c r="I85" i="1"/>
  <c r="H85" i="1"/>
  <c r="G85" i="1"/>
  <c r="F85" i="1"/>
  <c r="Y84" i="1"/>
  <c r="Z84" i="1" s="1"/>
  <c r="U84" i="1"/>
  <c r="T84" i="1"/>
  <c r="S84" i="1"/>
  <c r="R84" i="1"/>
  <c r="Q84" i="1"/>
  <c r="P84" i="1"/>
  <c r="O84" i="1"/>
  <c r="N84" i="1"/>
  <c r="V84" i="1" s="1"/>
  <c r="W84" i="1" s="1"/>
  <c r="M84" i="1"/>
  <c r="L84" i="1"/>
  <c r="K84" i="1"/>
  <c r="J84" i="1"/>
  <c r="I84" i="1"/>
  <c r="H84" i="1"/>
  <c r="G84" i="1"/>
  <c r="F84" i="1"/>
  <c r="Y83" i="1"/>
  <c r="Z83" i="1" s="1"/>
  <c r="U83" i="1"/>
  <c r="T83" i="1"/>
  <c r="S83" i="1"/>
  <c r="R83" i="1"/>
  <c r="Q83" i="1"/>
  <c r="P83" i="1"/>
  <c r="O83" i="1"/>
  <c r="N83" i="1"/>
  <c r="V83" i="1" s="1"/>
  <c r="W83" i="1" s="1"/>
  <c r="M83" i="1"/>
  <c r="L83" i="1"/>
  <c r="K83" i="1"/>
  <c r="J83" i="1"/>
  <c r="I83" i="1"/>
  <c r="H83" i="1"/>
  <c r="G83" i="1"/>
  <c r="F83" i="1"/>
  <c r="Y82" i="1"/>
  <c r="Z82" i="1" s="1"/>
  <c r="U82" i="1"/>
  <c r="T82" i="1"/>
  <c r="S82" i="1"/>
  <c r="R82" i="1"/>
  <c r="Q82" i="1"/>
  <c r="P82" i="1"/>
  <c r="O82" i="1"/>
  <c r="N82" i="1"/>
  <c r="V82" i="1" s="1"/>
  <c r="W82" i="1" s="1"/>
  <c r="M82" i="1"/>
  <c r="L82" i="1"/>
  <c r="K82" i="1"/>
  <c r="J82" i="1"/>
  <c r="I82" i="1"/>
  <c r="H82" i="1"/>
  <c r="G82" i="1"/>
  <c r="F82" i="1"/>
  <c r="Y81" i="1"/>
  <c r="Z81" i="1" s="1"/>
  <c r="X81" i="1"/>
  <c r="U81" i="1"/>
  <c r="T81" i="1"/>
  <c r="S81" i="1"/>
  <c r="R81" i="1"/>
  <c r="Q81" i="1"/>
  <c r="P81" i="1"/>
  <c r="O81" i="1"/>
  <c r="N81" i="1"/>
  <c r="V81" i="1" s="1"/>
  <c r="W81" i="1" s="1"/>
  <c r="M81" i="1"/>
  <c r="L81" i="1"/>
  <c r="K81" i="1"/>
  <c r="I81" i="1"/>
  <c r="J81" i="1" s="1"/>
  <c r="H81" i="1"/>
  <c r="G81" i="1"/>
  <c r="F81" i="1"/>
  <c r="Z80" i="1"/>
  <c r="Y80" i="1"/>
  <c r="U80" i="1"/>
  <c r="T80" i="1"/>
  <c r="S80" i="1"/>
  <c r="R80" i="1"/>
  <c r="Q80" i="1"/>
  <c r="P80" i="1"/>
  <c r="O80" i="1"/>
  <c r="N80" i="1"/>
  <c r="V80" i="1" s="1"/>
  <c r="W80" i="1" s="1"/>
  <c r="M80" i="1"/>
  <c r="L80" i="1"/>
  <c r="K80" i="1"/>
  <c r="I80" i="1"/>
  <c r="J80" i="1" s="1"/>
  <c r="H80" i="1"/>
  <c r="G80" i="1"/>
  <c r="F80" i="1"/>
  <c r="Y79" i="1"/>
  <c r="Z79" i="1" s="1"/>
  <c r="X79" i="1"/>
  <c r="U79" i="1"/>
  <c r="T79" i="1"/>
  <c r="S79" i="1"/>
  <c r="R79" i="1"/>
  <c r="Q79" i="1"/>
  <c r="P79" i="1"/>
  <c r="O79" i="1"/>
  <c r="N79" i="1"/>
  <c r="V79" i="1" s="1"/>
  <c r="W79" i="1" s="1"/>
  <c r="M79" i="1"/>
  <c r="L79" i="1"/>
  <c r="K79" i="1"/>
  <c r="I79" i="1"/>
  <c r="J79" i="1" s="1"/>
  <c r="H79" i="1"/>
  <c r="G79" i="1"/>
  <c r="F79" i="1"/>
  <c r="Y78" i="1"/>
  <c r="Z78" i="1" s="1"/>
  <c r="U78" i="1"/>
  <c r="T78" i="1"/>
  <c r="S78" i="1"/>
  <c r="R78" i="1"/>
  <c r="Q78" i="1"/>
  <c r="P78" i="1"/>
  <c r="O78" i="1"/>
  <c r="N78" i="1"/>
  <c r="V78" i="1" s="1"/>
  <c r="W78" i="1" s="1"/>
  <c r="M78" i="1"/>
  <c r="L78" i="1"/>
  <c r="K78" i="1"/>
  <c r="J78" i="1"/>
  <c r="I78" i="1"/>
  <c r="H78" i="1"/>
  <c r="G78" i="1"/>
  <c r="F78" i="1"/>
  <c r="Z77" i="1"/>
  <c r="Y77" i="1"/>
  <c r="X77" i="1"/>
  <c r="U77" i="1"/>
  <c r="T77" i="1"/>
  <c r="S77" i="1"/>
  <c r="R77" i="1"/>
  <c r="Q77" i="1"/>
  <c r="P77" i="1"/>
  <c r="O77" i="1"/>
  <c r="N77" i="1"/>
  <c r="V77" i="1" s="1"/>
  <c r="W77" i="1" s="1"/>
  <c r="M77" i="1"/>
  <c r="L77" i="1"/>
  <c r="K77" i="1"/>
  <c r="J77" i="1"/>
  <c r="I77" i="1"/>
  <c r="H77" i="1"/>
  <c r="G77" i="1"/>
  <c r="F77" i="1"/>
  <c r="Y76" i="1"/>
  <c r="Z76" i="1" s="1"/>
  <c r="U76" i="1"/>
  <c r="T76" i="1"/>
  <c r="S76" i="1"/>
  <c r="R76" i="1"/>
  <c r="Q76" i="1"/>
  <c r="P76" i="1"/>
  <c r="O76" i="1"/>
  <c r="N76" i="1"/>
  <c r="V76" i="1" s="1"/>
  <c r="W76" i="1" s="1"/>
  <c r="M76" i="1"/>
  <c r="L76" i="1"/>
  <c r="K76" i="1"/>
  <c r="I76" i="1"/>
  <c r="J76" i="1" s="1"/>
  <c r="H76" i="1"/>
  <c r="G76" i="1"/>
  <c r="F76" i="1"/>
  <c r="Z75" i="1"/>
  <c r="Y75" i="1"/>
  <c r="U75" i="1"/>
  <c r="T75" i="1"/>
  <c r="S75" i="1"/>
  <c r="R75" i="1"/>
  <c r="Q75" i="1"/>
  <c r="P75" i="1"/>
  <c r="O75" i="1"/>
  <c r="N75" i="1"/>
  <c r="V75" i="1" s="1"/>
  <c r="W75" i="1" s="1"/>
  <c r="M75" i="1"/>
  <c r="L75" i="1"/>
  <c r="K75" i="1"/>
  <c r="J75" i="1"/>
  <c r="I75" i="1"/>
  <c r="H75" i="1"/>
  <c r="G75" i="1"/>
  <c r="F75" i="1"/>
  <c r="Y74" i="1"/>
  <c r="Z74" i="1" s="1"/>
  <c r="X74" i="1"/>
  <c r="U74" i="1"/>
  <c r="T74" i="1"/>
  <c r="S74" i="1"/>
  <c r="R74" i="1"/>
  <c r="Q74" i="1"/>
  <c r="P74" i="1"/>
  <c r="O74" i="1"/>
  <c r="N74" i="1"/>
  <c r="V74" i="1" s="1"/>
  <c r="W74" i="1" s="1"/>
  <c r="M74" i="1"/>
  <c r="L74" i="1"/>
  <c r="K74" i="1"/>
  <c r="I74" i="1"/>
  <c r="J74" i="1" s="1"/>
  <c r="H74" i="1"/>
  <c r="G74" i="1"/>
  <c r="F74" i="1"/>
  <c r="Y73" i="1"/>
  <c r="Z73" i="1" s="1"/>
  <c r="X73" i="1"/>
  <c r="U73" i="1"/>
  <c r="T73" i="1"/>
  <c r="S73" i="1"/>
  <c r="R73" i="1"/>
  <c r="Q73" i="1"/>
  <c r="P73" i="1"/>
  <c r="O73" i="1"/>
  <c r="N73" i="1"/>
  <c r="V73" i="1" s="1"/>
  <c r="W73" i="1" s="1"/>
  <c r="M73" i="1"/>
  <c r="L73" i="1"/>
  <c r="K73" i="1"/>
  <c r="I73" i="1"/>
  <c r="J73" i="1" s="1"/>
  <c r="H73" i="1"/>
  <c r="G73" i="1"/>
  <c r="F73" i="1"/>
  <c r="Y72" i="1"/>
  <c r="Z72" i="1" s="1"/>
  <c r="X72" i="1"/>
  <c r="U72" i="1"/>
  <c r="T72" i="1"/>
  <c r="S72" i="1"/>
  <c r="R72" i="1"/>
  <c r="Q72" i="1"/>
  <c r="P72" i="1"/>
  <c r="O72" i="1"/>
  <c r="N72" i="1"/>
  <c r="V72" i="1" s="1"/>
  <c r="W72" i="1" s="1"/>
  <c r="M72" i="1"/>
  <c r="L72" i="1"/>
  <c r="K72" i="1"/>
  <c r="I72" i="1"/>
  <c r="J72" i="1" s="1"/>
  <c r="H72" i="1"/>
  <c r="G72" i="1"/>
  <c r="F72" i="1"/>
  <c r="Y71" i="1"/>
  <c r="Z71" i="1" s="1"/>
  <c r="X71" i="1"/>
  <c r="U71" i="1"/>
  <c r="T71" i="1"/>
  <c r="S71" i="1"/>
  <c r="R71" i="1"/>
  <c r="Q71" i="1"/>
  <c r="P71" i="1"/>
  <c r="O71" i="1"/>
  <c r="N71" i="1"/>
  <c r="V71" i="1" s="1"/>
  <c r="W71" i="1" s="1"/>
  <c r="M71" i="1"/>
  <c r="L71" i="1"/>
  <c r="K71" i="1"/>
  <c r="I71" i="1"/>
  <c r="J71" i="1" s="1"/>
  <c r="H71" i="1"/>
  <c r="G71" i="1"/>
  <c r="F71" i="1"/>
  <c r="Z70" i="1"/>
  <c r="Y70" i="1"/>
  <c r="X70" i="1"/>
  <c r="U70" i="1"/>
  <c r="T70" i="1"/>
  <c r="S70" i="1"/>
  <c r="R70" i="1"/>
  <c r="Q70" i="1"/>
  <c r="P70" i="1"/>
  <c r="O70" i="1"/>
  <c r="N70" i="1"/>
  <c r="V70" i="1" s="1"/>
  <c r="W70" i="1" s="1"/>
  <c r="M70" i="1"/>
  <c r="L70" i="1"/>
  <c r="K70" i="1"/>
  <c r="J70" i="1"/>
  <c r="I70" i="1"/>
  <c r="H70" i="1"/>
  <c r="G70" i="1"/>
  <c r="F70" i="1"/>
  <c r="Y69" i="1"/>
  <c r="Z69" i="1" s="1"/>
  <c r="X69" i="1"/>
  <c r="U69" i="1"/>
  <c r="T69" i="1"/>
  <c r="S69" i="1"/>
  <c r="R69" i="1"/>
  <c r="Q69" i="1"/>
  <c r="P69" i="1"/>
  <c r="O69" i="1"/>
  <c r="N69" i="1"/>
  <c r="V69" i="1" s="1"/>
  <c r="W69" i="1" s="1"/>
  <c r="M69" i="1"/>
  <c r="L69" i="1"/>
  <c r="K69" i="1"/>
  <c r="I69" i="1"/>
  <c r="J69" i="1" s="1"/>
  <c r="H69" i="1"/>
  <c r="G69" i="1"/>
  <c r="F69" i="1"/>
  <c r="Z68" i="1"/>
  <c r="Y68" i="1"/>
  <c r="X68" i="1"/>
  <c r="U68" i="1"/>
  <c r="T68" i="1"/>
  <c r="S68" i="1"/>
  <c r="R68" i="1"/>
  <c r="Q68" i="1"/>
  <c r="P68" i="1"/>
  <c r="O68" i="1"/>
  <c r="N68" i="1"/>
  <c r="V68" i="1" s="1"/>
  <c r="W68" i="1" s="1"/>
  <c r="M68" i="1"/>
  <c r="L68" i="1"/>
  <c r="K68" i="1"/>
  <c r="J68" i="1"/>
  <c r="I68" i="1"/>
  <c r="H68" i="1"/>
  <c r="G68" i="1"/>
  <c r="F68" i="1"/>
  <c r="Z67" i="1"/>
  <c r="Y67" i="1"/>
  <c r="U67" i="1"/>
  <c r="T67" i="1"/>
  <c r="S67" i="1"/>
  <c r="R67" i="1"/>
  <c r="Q67" i="1"/>
  <c r="P67" i="1"/>
  <c r="O67" i="1"/>
  <c r="N67" i="1"/>
  <c r="V67" i="1" s="1"/>
  <c r="W67" i="1" s="1"/>
  <c r="M67" i="1"/>
  <c r="L67" i="1"/>
  <c r="K67" i="1"/>
  <c r="I67" i="1"/>
  <c r="J67" i="1" s="1"/>
  <c r="H67" i="1"/>
  <c r="G67" i="1"/>
  <c r="F67" i="1"/>
  <c r="Y66" i="1"/>
  <c r="Z66" i="1" s="1"/>
  <c r="X66" i="1"/>
  <c r="V66" i="1"/>
  <c r="W66" i="1" s="1"/>
  <c r="U66" i="1"/>
  <c r="T66" i="1"/>
  <c r="S66" i="1"/>
  <c r="R66" i="1"/>
  <c r="Q66" i="1"/>
  <c r="P66" i="1"/>
  <c r="O66" i="1"/>
  <c r="N66" i="1"/>
  <c r="M66" i="1"/>
  <c r="L66" i="1"/>
  <c r="K66" i="1"/>
  <c r="I66" i="1"/>
  <c r="J66" i="1" s="1"/>
  <c r="H66" i="1"/>
  <c r="G66" i="1"/>
  <c r="F66" i="1"/>
  <c r="Z65" i="1"/>
  <c r="Y65" i="1"/>
  <c r="X65" i="1"/>
  <c r="U65" i="1"/>
  <c r="T65" i="1"/>
  <c r="S65" i="1"/>
  <c r="R65" i="1"/>
  <c r="Q65" i="1"/>
  <c r="P65" i="1"/>
  <c r="O65" i="1"/>
  <c r="N65" i="1"/>
  <c r="V65" i="1" s="1"/>
  <c r="W65" i="1" s="1"/>
  <c r="M65" i="1"/>
  <c r="L65" i="1"/>
  <c r="K65" i="1"/>
  <c r="J65" i="1"/>
  <c r="I65" i="1"/>
  <c r="H65" i="1"/>
  <c r="G65" i="1"/>
  <c r="F65" i="1"/>
  <c r="Y64" i="1"/>
  <c r="Z64" i="1" s="1"/>
  <c r="X64" i="1"/>
  <c r="U64" i="1"/>
  <c r="T64" i="1"/>
  <c r="S64" i="1"/>
  <c r="R64" i="1"/>
  <c r="Q64" i="1"/>
  <c r="P64" i="1"/>
  <c r="O64" i="1"/>
  <c r="N64" i="1"/>
  <c r="V64" i="1" s="1"/>
  <c r="W64" i="1" s="1"/>
  <c r="M64" i="1"/>
  <c r="L64" i="1"/>
  <c r="K64" i="1"/>
  <c r="I64" i="1"/>
  <c r="J64" i="1" s="1"/>
  <c r="H64" i="1"/>
  <c r="G64" i="1"/>
  <c r="F64" i="1"/>
  <c r="Z63" i="1"/>
  <c r="Y63" i="1"/>
  <c r="X63" i="1"/>
  <c r="U63" i="1"/>
  <c r="T63" i="1"/>
  <c r="S63" i="1"/>
  <c r="R63" i="1"/>
  <c r="Q63" i="1"/>
  <c r="P63" i="1"/>
  <c r="O63" i="1"/>
  <c r="N63" i="1"/>
  <c r="V63" i="1" s="1"/>
  <c r="W63" i="1" s="1"/>
  <c r="M63" i="1"/>
  <c r="L63" i="1"/>
  <c r="K63" i="1"/>
  <c r="J63" i="1"/>
  <c r="I63" i="1"/>
  <c r="H63" i="1"/>
  <c r="G63" i="1"/>
  <c r="F63" i="1"/>
  <c r="Z62" i="1"/>
  <c r="Y62" i="1"/>
  <c r="X62" i="1"/>
  <c r="U62" i="1"/>
  <c r="T62" i="1"/>
  <c r="S62" i="1"/>
  <c r="R62" i="1"/>
  <c r="Q62" i="1"/>
  <c r="P62" i="1"/>
  <c r="O62" i="1"/>
  <c r="N62" i="1"/>
  <c r="V62" i="1" s="1"/>
  <c r="W62" i="1" s="1"/>
  <c r="M62" i="1"/>
  <c r="L62" i="1"/>
  <c r="K62" i="1"/>
  <c r="J62" i="1"/>
  <c r="I62" i="1"/>
  <c r="H62" i="1"/>
  <c r="G62" i="1"/>
  <c r="F62" i="1"/>
  <c r="Y61" i="1"/>
  <c r="Z61" i="1" s="1"/>
  <c r="X61" i="1"/>
  <c r="U61" i="1"/>
  <c r="T61" i="1"/>
  <c r="S61" i="1"/>
  <c r="R61" i="1"/>
  <c r="Q61" i="1"/>
  <c r="P61" i="1"/>
  <c r="O61" i="1"/>
  <c r="N61" i="1"/>
  <c r="V61" i="1" s="1"/>
  <c r="W61" i="1" s="1"/>
  <c r="M61" i="1"/>
  <c r="L61" i="1"/>
  <c r="K61" i="1"/>
  <c r="I61" i="1"/>
  <c r="J61" i="1" s="1"/>
  <c r="H61" i="1"/>
  <c r="G61" i="1"/>
  <c r="F61" i="1"/>
  <c r="Y60" i="1"/>
  <c r="Z60" i="1" s="1"/>
  <c r="X60" i="1"/>
  <c r="U60" i="1"/>
  <c r="T60" i="1"/>
  <c r="S60" i="1"/>
  <c r="R60" i="1"/>
  <c r="Q60" i="1"/>
  <c r="P60" i="1"/>
  <c r="O60" i="1"/>
  <c r="N60" i="1"/>
  <c r="V60" i="1" s="1"/>
  <c r="W60" i="1" s="1"/>
  <c r="M60" i="1"/>
  <c r="L60" i="1"/>
  <c r="K60" i="1"/>
  <c r="I60" i="1"/>
  <c r="J60" i="1" s="1"/>
  <c r="H60" i="1"/>
  <c r="G60" i="1"/>
  <c r="F60" i="1"/>
  <c r="Y59" i="1"/>
  <c r="Z59" i="1" s="1"/>
  <c r="X59" i="1"/>
  <c r="U59" i="1"/>
  <c r="T59" i="1"/>
  <c r="S59" i="1"/>
  <c r="R59" i="1"/>
  <c r="Q59" i="1"/>
  <c r="P59" i="1"/>
  <c r="O59" i="1"/>
  <c r="N59" i="1"/>
  <c r="V59" i="1" s="1"/>
  <c r="W59" i="1" s="1"/>
  <c r="M59" i="1"/>
  <c r="L59" i="1"/>
  <c r="K59" i="1"/>
  <c r="I59" i="1"/>
  <c r="J59" i="1" s="1"/>
  <c r="H59" i="1"/>
  <c r="G59" i="1"/>
  <c r="F59" i="1"/>
  <c r="Y58" i="1"/>
  <c r="Z58" i="1" s="1"/>
  <c r="X58" i="1"/>
  <c r="U58" i="1"/>
  <c r="T58" i="1"/>
  <c r="S58" i="1"/>
  <c r="R58" i="1"/>
  <c r="Q58" i="1"/>
  <c r="P58" i="1"/>
  <c r="O58" i="1"/>
  <c r="N58" i="1"/>
  <c r="V58" i="1" s="1"/>
  <c r="W58" i="1" s="1"/>
  <c r="M58" i="1"/>
  <c r="L58" i="1"/>
  <c r="K58" i="1"/>
  <c r="I58" i="1"/>
  <c r="J58" i="1" s="1"/>
  <c r="H58" i="1"/>
  <c r="G58" i="1"/>
  <c r="F58" i="1"/>
  <c r="Z57" i="1"/>
  <c r="Y57" i="1"/>
  <c r="X57" i="1"/>
  <c r="U57" i="1"/>
  <c r="T57" i="1"/>
  <c r="S57" i="1"/>
  <c r="R57" i="1"/>
  <c r="Q57" i="1"/>
  <c r="P57" i="1"/>
  <c r="O57" i="1"/>
  <c r="N57" i="1"/>
  <c r="V57" i="1" s="1"/>
  <c r="W57" i="1" s="1"/>
  <c r="M57" i="1"/>
  <c r="L57" i="1"/>
  <c r="K57" i="1"/>
  <c r="J57" i="1"/>
  <c r="I57" i="1"/>
  <c r="H57" i="1"/>
  <c r="G57" i="1"/>
  <c r="F57" i="1"/>
  <c r="Y56" i="1"/>
  <c r="Z56" i="1" s="1"/>
  <c r="X56" i="1"/>
  <c r="U56" i="1"/>
  <c r="T56" i="1"/>
  <c r="S56" i="1"/>
  <c r="R56" i="1"/>
  <c r="Q56" i="1"/>
  <c r="P56" i="1"/>
  <c r="O56" i="1"/>
  <c r="N56" i="1"/>
  <c r="V56" i="1" s="1"/>
  <c r="W56" i="1" s="1"/>
  <c r="M56" i="1"/>
  <c r="L56" i="1"/>
  <c r="K56" i="1"/>
  <c r="I56" i="1"/>
  <c r="J56" i="1" s="1"/>
  <c r="H56" i="1"/>
  <c r="G56" i="1"/>
  <c r="F56" i="1"/>
  <c r="Z55" i="1"/>
  <c r="Y55" i="1"/>
  <c r="U55" i="1"/>
  <c r="T55" i="1"/>
  <c r="S55" i="1"/>
  <c r="R55" i="1"/>
  <c r="Q55" i="1"/>
  <c r="P55" i="1"/>
  <c r="O55" i="1"/>
  <c r="N55" i="1"/>
  <c r="V55" i="1" s="1"/>
  <c r="W55" i="1" s="1"/>
  <c r="M55" i="1"/>
  <c r="L55" i="1"/>
  <c r="K55" i="1"/>
  <c r="I55" i="1"/>
  <c r="J55" i="1" s="1"/>
  <c r="H55" i="1"/>
  <c r="G55" i="1"/>
  <c r="F55" i="1"/>
  <c r="Y54" i="1"/>
  <c r="Z54" i="1" s="1"/>
  <c r="X54" i="1"/>
  <c r="U54" i="1"/>
  <c r="T54" i="1"/>
  <c r="S54" i="1"/>
  <c r="R54" i="1"/>
  <c r="Q54" i="1"/>
  <c r="P54" i="1"/>
  <c r="O54" i="1"/>
  <c r="N54" i="1"/>
  <c r="V54" i="1" s="1"/>
  <c r="W54" i="1" s="1"/>
  <c r="M54" i="1"/>
  <c r="L54" i="1"/>
  <c r="K54" i="1"/>
  <c r="I54" i="1"/>
  <c r="J54" i="1" s="1"/>
  <c r="H54" i="1"/>
  <c r="G54" i="1"/>
  <c r="F54" i="1"/>
  <c r="Y53" i="1"/>
  <c r="Z53" i="1" s="1"/>
  <c r="X53" i="1"/>
  <c r="U53" i="1"/>
  <c r="T53" i="1"/>
  <c r="S53" i="1"/>
  <c r="R53" i="1"/>
  <c r="Q53" i="1"/>
  <c r="P53" i="1"/>
  <c r="O53" i="1"/>
  <c r="N53" i="1"/>
  <c r="V53" i="1" s="1"/>
  <c r="W53" i="1" s="1"/>
  <c r="M53" i="1"/>
  <c r="L53" i="1"/>
  <c r="K53" i="1"/>
  <c r="I53" i="1"/>
  <c r="J53" i="1" s="1"/>
  <c r="H53" i="1"/>
  <c r="G53" i="1"/>
  <c r="F53" i="1"/>
  <c r="Z52" i="1"/>
  <c r="Y52" i="1"/>
  <c r="X52" i="1"/>
  <c r="U52" i="1"/>
  <c r="T52" i="1"/>
  <c r="S52" i="1"/>
  <c r="R52" i="1"/>
  <c r="Q52" i="1"/>
  <c r="P52" i="1"/>
  <c r="O52" i="1"/>
  <c r="N52" i="1"/>
  <c r="V52" i="1" s="1"/>
  <c r="W52" i="1" s="1"/>
  <c r="M52" i="1"/>
  <c r="L52" i="1"/>
  <c r="K52" i="1"/>
  <c r="J52" i="1"/>
  <c r="I52" i="1"/>
  <c r="H52" i="1"/>
  <c r="G52" i="1"/>
  <c r="F52" i="1"/>
  <c r="Y51" i="1"/>
  <c r="Z51" i="1" s="1"/>
  <c r="X51" i="1"/>
  <c r="U51" i="1"/>
  <c r="T51" i="1"/>
  <c r="S51" i="1"/>
  <c r="R51" i="1"/>
  <c r="Q51" i="1"/>
  <c r="P51" i="1"/>
  <c r="O51" i="1"/>
  <c r="N51" i="1"/>
  <c r="V51" i="1" s="1"/>
  <c r="W51" i="1" s="1"/>
  <c r="M51" i="1"/>
  <c r="L51" i="1"/>
  <c r="K51" i="1"/>
  <c r="I51" i="1"/>
  <c r="J51" i="1" s="1"/>
  <c r="H51" i="1"/>
  <c r="G51" i="1"/>
  <c r="F51" i="1"/>
  <c r="Z50" i="1"/>
  <c r="Y50" i="1"/>
  <c r="U50" i="1"/>
  <c r="T50" i="1"/>
  <c r="S50" i="1"/>
  <c r="R50" i="1"/>
  <c r="Q50" i="1"/>
  <c r="P50" i="1"/>
  <c r="O50" i="1"/>
  <c r="N50" i="1"/>
  <c r="V50" i="1" s="1"/>
  <c r="W50" i="1" s="1"/>
  <c r="M50" i="1"/>
  <c r="L50" i="1"/>
  <c r="K50" i="1"/>
  <c r="I50" i="1"/>
  <c r="J50" i="1" s="1"/>
  <c r="H50" i="1"/>
  <c r="G50" i="1"/>
  <c r="F50" i="1"/>
  <c r="Y49" i="1"/>
  <c r="Z49" i="1" s="1"/>
  <c r="U49" i="1"/>
  <c r="T49" i="1"/>
  <c r="S49" i="1"/>
  <c r="R49" i="1"/>
  <c r="Q49" i="1"/>
  <c r="P49" i="1"/>
  <c r="O49" i="1"/>
  <c r="N49" i="1"/>
  <c r="V49" i="1" s="1"/>
  <c r="W49" i="1" s="1"/>
  <c r="M49" i="1"/>
  <c r="L49" i="1"/>
  <c r="K49" i="1"/>
  <c r="I49" i="1"/>
  <c r="J49" i="1" s="1"/>
  <c r="H49" i="1"/>
  <c r="G49" i="1"/>
  <c r="F49" i="1"/>
  <c r="Z48" i="1"/>
  <c r="Y48" i="1"/>
  <c r="U48" i="1"/>
  <c r="T48" i="1"/>
  <c r="S48" i="1"/>
  <c r="R48" i="1"/>
  <c r="Q48" i="1"/>
  <c r="P48" i="1"/>
  <c r="O48" i="1"/>
  <c r="N48" i="1"/>
  <c r="V48" i="1" s="1"/>
  <c r="W48" i="1" s="1"/>
  <c r="M48" i="1"/>
  <c r="L48" i="1"/>
  <c r="K48" i="1"/>
  <c r="I48" i="1"/>
  <c r="J48" i="1" s="1"/>
  <c r="H48" i="1"/>
  <c r="G48" i="1"/>
  <c r="F48" i="1"/>
  <c r="Y47" i="1"/>
  <c r="Z47" i="1" s="1"/>
  <c r="U47" i="1"/>
  <c r="T47" i="1"/>
  <c r="S47" i="1"/>
  <c r="R47" i="1"/>
  <c r="Q47" i="1"/>
  <c r="P47" i="1"/>
  <c r="O47" i="1"/>
  <c r="N47" i="1"/>
  <c r="V47" i="1" s="1"/>
  <c r="W47" i="1" s="1"/>
  <c r="M47" i="1"/>
  <c r="L47" i="1"/>
  <c r="K47" i="1"/>
  <c r="I47" i="1"/>
  <c r="J47" i="1" s="1"/>
  <c r="H47" i="1"/>
  <c r="G47" i="1"/>
  <c r="F47" i="1"/>
  <c r="Z46" i="1"/>
  <c r="Y46" i="1"/>
  <c r="U46" i="1"/>
  <c r="T46" i="1"/>
  <c r="S46" i="1"/>
  <c r="R46" i="1"/>
  <c r="Q46" i="1"/>
  <c r="P46" i="1"/>
  <c r="O46" i="1"/>
  <c r="N46" i="1"/>
  <c r="V46" i="1" s="1"/>
  <c r="W46" i="1" s="1"/>
  <c r="M46" i="1"/>
  <c r="L46" i="1"/>
  <c r="K46" i="1"/>
  <c r="I46" i="1"/>
  <c r="J46" i="1" s="1"/>
  <c r="H46" i="1"/>
  <c r="G46" i="1"/>
  <c r="F46" i="1"/>
  <c r="Y45" i="1"/>
  <c r="Z45" i="1" s="1"/>
  <c r="U45" i="1"/>
  <c r="T45" i="1"/>
  <c r="S45" i="1"/>
  <c r="R45" i="1"/>
  <c r="Q45" i="1"/>
  <c r="P45" i="1"/>
  <c r="O45" i="1"/>
  <c r="N45" i="1"/>
  <c r="V45" i="1" s="1"/>
  <c r="W45" i="1" s="1"/>
  <c r="M45" i="1"/>
  <c r="L45" i="1"/>
  <c r="K45" i="1"/>
  <c r="I45" i="1"/>
  <c r="J45" i="1" s="1"/>
  <c r="H45" i="1"/>
  <c r="G45" i="1"/>
  <c r="F45" i="1"/>
  <c r="Z44" i="1"/>
  <c r="Y44" i="1"/>
  <c r="U44" i="1"/>
  <c r="T44" i="1"/>
  <c r="S44" i="1"/>
  <c r="R44" i="1"/>
  <c r="Q44" i="1"/>
  <c r="P44" i="1"/>
  <c r="O44" i="1"/>
  <c r="N44" i="1"/>
  <c r="V44" i="1" s="1"/>
  <c r="W44" i="1" s="1"/>
  <c r="M44" i="1"/>
  <c r="L44" i="1"/>
  <c r="K44" i="1"/>
  <c r="I44" i="1"/>
  <c r="J44" i="1" s="1"/>
  <c r="H44" i="1"/>
  <c r="G44" i="1"/>
  <c r="F44" i="1"/>
  <c r="Y43" i="1"/>
  <c r="Z43" i="1" s="1"/>
  <c r="U43" i="1"/>
  <c r="T43" i="1"/>
  <c r="S43" i="1"/>
  <c r="R43" i="1"/>
  <c r="Q43" i="1"/>
  <c r="P43" i="1"/>
  <c r="O43" i="1"/>
  <c r="N43" i="1"/>
  <c r="V43" i="1" s="1"/>
  <c r="W43" i="1" s="1"/>
  <c r="M43" i="1"/>
  <c r="L43" i="1"/>
  <c r="K43" i="1"/>
  <c r="I43" i="1"/>
  <c r="J43" i="1" s="1"/>
  <c r="H43" i="1"/>
  <c r="G43" i="1"/>
  <c r="F43" i="1"/>
  <c r="Z42" i="1"/>
  <c r="Y42" i="1"/>
  <c r="U42" i="1"/>
  <c r="T42" i="1"/>
  <c r="S42" i="1"/>
  <c r="R42" i="1"/>
  <c r="Q42" i="1"/>
  <c r="P42" i="1"/>
  <c r="O42" i="1"/>
  <c r="N42" i="1"/>
  <c r="V42" i="1" s="1"/>
  <c r="W42" i="1" s="1"/>
  <c r="M42" i="1"/>
  <c r="L42" i="1"/>
  <c r="K42" i="1"/>
  <c r="I42" i="1"/>
  <c r="J42" i="1" s="1"/>
  <c r="H42" i="1"/>
  <c r="G42" i="1"/>
  <c r="F42" i="1"/>
  <c r="V41" i="1"/>
  <c r="W41" i="1" s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U40" i="1"/>
  <c r="T40" i="1"/>
  <c r="S40" i="1"/>
  <c r="R40" i="1"/>
  <c r="Q40" i="1"/>
  <c r="P40" i="1"/>
  <c r="O40" i="1"/>
  <c r="N40" i="1"/>
  <c r="V40" i="1" s="1"/>
  <c r="W40" i="1" s="1"/>
  <c r="M40" i="1"/>
  <c r="L40" i="1"/>
  <c r="K40" i="1"/>
  <c r="I40" i="1"/>
  <c r="J40" i="1" s="1"/>
  <c r="H40" i="1"/>
  <c r="G40" i="1"/>
  <c r="F40" i="1"/>
  <c r="U39" i="1"/>
  <c r="T39" i="1"/>
  <c r="S39" i="1"/>
  <c r="R39" i="1"/>
  <c r="Q39" i="1"/>
  <c r="P39" i="1"/>
  <c r="O39" i="1"/>
  <c r="N39" i="1"/>
  <c r="V39" i="1" s="1"/>
  <c r="W39" i="1" s="1"/>
  <c r="M39" i="1"/>
  <c r="L39" i="1"/>
  <c r="K39" i="1"/>
  <c r="J39" i="1"/>
  <c r="I39" i="1"/>
  <c r="H39" i="1"/>
  <c r="G39" i="1"/>
  <c r="F39" i="1"/>
  <c r="U38" i="1"/>
  <c r="T38" i="1"/>
  <c r="S38" i="1"/>
  <c r="R38" i="1"/>
  <c r="Q38" i="1"/>
  <c r="P38" i="1"/>
  <c r="O38" i="1"/>
  <c r="N38" i="1"/>
  <c r="V38" i="1" s="1"/>
  <c r="W38" i="1" s="1"/>
  <c r="M38" i="1"/>
  <c r="L38" i="1"/>
  <c r="K38" i="1"/>
  <c r="I38" i="1"/>
  <c r="J38" i="1" s="1"/>
  <c r="H38" i="1"/>
  <c r="G38" i="1"/>
  <c r="F38" i="1"/>
  <c r="U37" i="1"/>
  <c r="T37" i="1"/>
  <c r="S37" i="1"/>
  <c r="R37" i="1"/>
  <c r="Q37" i="1"/>
  <c r="P37" i="1"/>
  <c r="O37" i="1"/>
  <c r="N37" i="1"/>
  <c r="V37" i="1" s="1"/>
  <c r="W37" i="1" s="1"/>
  <c r="M37" i="1"/>
  <c r="L37" i="1"/>
  <c r="K37" i="1"/>
  <c r="J37" i="1"/>
  <c r="I37" i="1"/>
  <c r="H37" i="1"/>
  <c r="G37" i="1"/>
  <c r="F37" i="1"/>
  <c r="U36" i="1"/>
  <c r="T36" i="1"/>
  <c r="S36" i="1"/>
  <c r="R36" i="1"/>
  <c r="Q36" i="1"/>
  <c r="P36" i="1"/>
  <c r="O36" i="1"/>
  <c r="N36" i="1"/>
  <c r="V36" i="1" s="1"/>
  <c r="W36" i="1" s="1"/>
  <c r="M36" i="1"/>
  <c r="L36" i="1"/>
  <c r="K36" i="1"/>
  <c r="I36" i="1"/>
  <c r="J36" i="1" s="1"/>
  <c r="H36" i="1"/>
  <c r="G36" i="1"/>
  <c r="F36" i="1"/>
  <c r="U35" i="1"/>
  <c r="T35" i="1"/>
  <c r="S35" i="1"/>
  <c r="R35" i="1"/>
  <c r="Q35" i="1"/>
  <c r="P35" i="1"/>
  <c r="O35" i="1"/>
  <c r="N35" i="1"/>
  <c r="V35" i="1" s="1"/>
  <c r="W35" i="1" s="1"/>
  <c r="M35" i="1"/>
  <c r="L35" i="1"/>
  <c r="K35" i="1"/>
  <c r="J35" i="1"/>
  <c r="I35" i="1"/>
  <c r="H35" i="1"/>
  <c r="G35" i="1"/>
  <c r="F35" i="1"/>
  <c r="U34" i="1"/>
  <c r="T34" i="1"/>
  <c r="S34" i="1"/>
  <c r="R34" i="1"/>
  <c r="Q34" i="1"/>
  <c r="P34" i="1"/>
  <c r="O34" i="1"/>
  <c r="N34" i="1"/>
  <c r="V34" i="1" s="1"/>
  <c r="W34" i="1" s="1"/>
  <c r="M34" i="1"/>
  <c r="L34" i="1"/>
  <c r="K34" i="1"/>
  <c r="I34" i="1"/>
  <c r="J34" i="1" s="1"/>
  <c r="H34" i="1"/>
  <c r="G34" i="1"/>
  <c r="F34" i="1"/>
  <c r="U33" i="1"/>
  <c r="T33" i="1"/>
  <c r="S33" i="1"/>
  <c r="R33" i="1"/>
  <c r="Q33" i="1"/>
  <c r="P33" i="1"/>
  <c r="O33" i="1"/>
  <c r="N33" i="1"/>
  <c r="V33" i="1" s="1"/>
  <c r="W33" i="1" s="1"/>
  <c r="M33" i="1"/>
  <c r="L33" i="1"/>
  <c r="K33" i="1"/>
  <c r="J33" i="1"/>
  <c r="I33" i="1"/>
  <c r="H33" i="1"/>
  <c r="G33" i="1"/>
  <c r="F33" i="1"/>
  <c r="Z32" i="1"/>
  <c r="Y32" i="1"/>
  <c r="U32" i="1"/>
  <c r="T32" i="1"/>
  <c r="S32" i="1"/>
  <c r="R32" i="1"/>
  <c r="Q32" i="1"/>
  <c r="P32" i="1"/>
  <c r="O32" i="1"/>
  <c r="N32" i="1"/>
  <c r="V32" i="1" s="1"/>
  <c r="W32" i="1" s="1"/>
  <c r="M32" i="1"/>
  <c r="L32" i="1"/>
  <c r="K32" i="1"/>
  <c r="J32" i="1"/>
  <c r="I32" i="1"/>
  <c r="H32" i="1"/>
  <c r="G32" i="1"/>
  <c r="F32" i="1"/>
  <c r="U31" i="1"/>
  <c r="T31" i="1"/>
  <c r="S31" i="1"/>
  <c r="R31" i="1"/>
  <c r="Q31" i="1"/>
  <c r="P31" i="1"/>
  <c r="O31" i="1"/>
  <c r="N31" i="1"/>
  <c r="V31" i="1" s="1"/>
  <c r="W31" i="1" s="1"/>
  <c r="M31" i="1"/>
  <c r="L31" i="1"/>
  <c r="K31" i="1"/>
  <c r="I31" i="1"/>
  <c r="J31" i="1" s="1"/>
  <c r="H31" i="1"/>
  <c r="G31" i="1"/>
  <c r="F31" i="1"/>
  <c r="U30" i="1"/>
  <c r="T30" i="1"/>
  <c r="S30" i="1"/>
  <c r="R30" i="1"/>
  <c r="Q30" i="1"/>
  <c r="P30" i="1"/>
  <c r="O30" i="1"/>
  <c r="N30" i="1"/>
  <c r="V30" i="1" s="1"/>
  <c r="W30" i="1" s="1"/>
  <c r="M30" i="1"/>
  <c r="L30" i="1"/>
  <c r="K30" i="1"/>
  <c r="J30" i="1"/>
  <c r="I30" i="1"/>
  <c r="H30" i="1"/>
  <c r="G30" i="1"/>
  <c r="F30" i="1"/>
  <c r="U29" i="1"/>
  <c r="T29" i="1"/>
  <c r="S29" i="1"/>
  <c r="R29" i="1"/>
  <c r="Q29" i="1"/>
  <c r="P29" i="1"/>
  <c r="O29" i="1"/>
  <c r="N29" i="1"/>
  <c r="V29" i="1" s="1"/>
  <c r="W29" i="1" s="1"/>
  <c r="M29" i="1"/>
  <c r="L29" i="1"/>
  <c r="K29" i="1"/>
  <c r="I29" i="1"/>
  <c r="J29" i="1" s="1"/>
  <c r="H29" i="1"/>
  <c r="G29" i="1"/>
  <c r="F29" i="1"/>
  <c r="U28" i="1"/>
  <c r="T28" i="1"/>
  <c r="S28" i="1"/>
  <c r="R28" i="1"/>
  <c r="Q28" i="1"/>
  <c r="P28" i="1"/>
  <c r="O28" i="1"/>
  <c r="N28" i="1"/>
  <c r="V28" i="1" s="1"/>
  <c r="W28" i="1" s="1"/>
  <c r="M28" i="1"/>
  <c r="L28" i="1"/>
  <c r="K28" i="1"/>
  <c r="J28" i="1"/>
  <c r="I28" i="1"/>
  <c r="H28" i="1"/>
  <c r="G28" i="1"/>
  <c r="F28" i="1"/>
  <c r="U27" i="1"/>
  <c r="T27" i="1"/>
  <c r="S27" i="1"/>
  <c r="R27" i="1"/>
  <c r="Q27" i="1"/>
  <c r="P27" i="1"/>
  <c r="O27" i="1"/>
  <c r="N27" i="1"/>
  <c r="V27" i="1" s="1"/>
  <c r="W27" i="1" s="1"/>
  <c r="M27" i="1"/>
  <c r="L27" i="1"/>
  <c r="K27" i="1"/>
  <c r="I27" i="1"/>
  <c r="J27" i="1" s="1"/>
  <c r="H27" i="1"/>
  <c r="G27" i="1"/>
  <c r="F27" i="1"/>
  <c r="U26" i="1"/>
  <c r="T26" i="1"/>
  <c r="S26" i="1"/>
  <c r="R26" i="1"/>
  <c r="Q26" i="1"/>
  <c r="P26" i="1"/>
  <c r="O26" i="1"/>
  <c r="N26" i="1"/>
  <c r="V26" i="1" s="1"/>
  <c r="W26" i="1" s="1"/>
  <c r="M26" i="1"/>
  <c r="L26" i="1"/>
  <c r="K26" i="1"/>
  <c r="J26" i="1"/>
  <c r="I26" i="1"/>
  <c r="H26" i="1"/>
  <c r="G26" i="1"/>
  <c r="F26" i="1"/>
  <c r="U25" i="1"/>
  <c r="T25" i="1"/>
  <c r="S25" i="1"/>
  <c r="R25" i="1"/>
  <c r="Q25" i="1"/>
  <c r="P25" i="1"/>
  <c r="O25" i="1"/>
  <c r="N25" i="1"/>
  <c r="V25" i="1" s="1"/>
  <c r="W25" i="1" s="1"/>
  <c r="M25" i="1"/>
  <c r="L25" i="1"/>
  <c r="K25" i="1"/>
  <c r="I25" i="1"/>
  <c r="J25" i="1" s="1"/>
  <c r="H25" i="1"/>
  <c r="G25" i="1"/>
  <c r="F25" i="1"/>
  <c r="Y24" i="1"/>
  <c r="Z24" i="1" s="1"/>
  <c r="U24" i="1"/>
  <c r="T24" i="1"/>
  <c r="S24" i="1"/>
  <c r="R24" i="1"/>
  <c r="Q24" i="1"/>
  <c r="P24" i="1"/>
  <c r="O24" i="1"/>
  <c r="N24" i="1"/>
  <c r="V24" i="1" s="1"/>
  <c r="W24" i="1" s="1"/>
  <c r="M24" i="1"/>
  <c r="L24" i="1"/>
  <c r="K24" i="1"/>
  <c r="I24" i="1"/>
  <c r="J24" i="1" s="1"/>
  <c r="H24" i="1"/>
  <c r="G24" i="1"/>
  <c r="F24" i="1"/>
  <c r="U23" i="1"/>
  <c r="T23" i="1"/>
  <c r="S23" i="1"/>
  <c r="R23" i="1"/>
  <c r="Q23" i="1"/>
  <c r="P23" i="1"/>
  <c r="O23" i="1"/>
  <c r="N23" i="1"/>
  <c r="V23" i="1" s="1"/>
  <c r="W23" i="1" s="1"/>
  <c r="M23" i="1"/>
  <c r="L23" i="1"/>
  <c r="K23" i="1"/>
  <c r="J23" i="1"/>
  <c r="I23" i="1"/>
  <c r="H23" i="1"/>
  <c r="G23" i="1"/>
  <c r="F23" i="1"/>
  <c r="U22" i="1"/>
  <c r="T22" i="1"/>
  <c r="S22" i="1"/>
  <c r="R22" i="1"/>
  <c r="Q22" i="1"/>
  <c r="P22" i="1"/>
  <c r="O22" i="1"/>
  <c r="N22" i="1"/>
  <c r="V22" i="1" s="1"/>
  <c r="W22" i="1" s="1"/>
  <c r="M22" i="1"/>
  <c r="L22" i="1"/>
  <c r="K22" i="1"/>
  <c r="I22" i="1"/>
  <c r="J22" i="1" s="1"/>
  <c r="H22" i="1"/>
  <c r="G22" i="1"/>
  <c r="F22" i="1"/>
  <c r="U21" i="1"/>
  <c r="T21" i="1"/>
  <c r="S21" i="1"/>
  <c r="R21" i="1"/>
  <c r="Q21" i="1"/>
  <c r="P21" i="1"/>
  <c r="O21" i="1"/>
  <c r="N21" i="1"/>
  <c r="V21" i="1" s="1"/>
  <c r="W21" i="1" s="1"/>
  <c r="M21" i="1"/>
  <c r="L21" i="1"/>
  <c r="K21" i="1"/>
  <c r="J21" i="1"/>
  <c r="I21" i="1"/>
  <c r="H21" i="1"/>
  <c r="G21" i="1"/>
  <c r="F21" i="1"/>
  <c r="U20" i="1"/>
  <c r="T20" i="1"/>
  <c r="S20" i="1"/>
  <c r="R20" i="1"/>
  <c r="Q20" i="1"/>
  <c r="P20" i="1"/>
  <c r="O20" i="1"/>
  <c r="N20" i="1"/>
  <c r="V20" i="1" s="1"/>
  <c r="W20" i="1" s="1"/>
  <c r="M20" i="1"/>
  <c r="L20" i="1"/>
  <c r="K20" i="1"/>
  <c r="I20" i="1"/>
  <c r="J20" i="1" s="1"/>
  <c r="H20" i="1"/>
  <c r="G20" i="1"/>
  <c r="F20" i="1"/>
  <c r="U19" i="1"/>
  <c r="T19" i="1"/>
  <c r="S19" i="1"/>
  <c r="R19" i="1"/>
  <c r="Q19" i="1"/>
  <c r="P19" i="1"/>
  <c r="O19" i="1"/>
  <c r="N19" i="1"/>
  <c r="V19" i="1" s="1"/>
  <c r="W19" i="1" s="1"/>
  <c r="M19" i="1"/>
  <c r="L19" i="1"/>
  <c r="K19" i="1"/>
  <c r="I19" i="1"/>
  <c r="J19" i="1" s="1"/>
  <c r="H19" i="1"/>
  <c r="G19" i="1"/>
  <c r="F19" i="1"/>
  <c r="U18" i="1"/>
  <c r="T18" i="1"/>
  <c r="S18" i="1"/>
  <c r="R18" i="1"/>
  <c r="Q18" i="1"/>
  <c r="P18" i="1"/>
  <c r="O18" i="1"/>
  <c r="N18" i="1"/>
  <c r="V18" i="1" s="1"/>
  <c r="W18" i="1" s="1"/>
  <c r="M18" i="1"/>
  <c r="L18" i="1"/>
  <c r="K18" i="1"/>
  <c r="I18" i="1"/>
  <c r="J18" i="1" s="1"/>
  <c r="H18" i="1"/>
  <c r="G18" i="1"/>
  <c r="F18" i="1"/>
  <c r="U17" i="1"/>
  <c r="T17" i="1"/>
  <c r="S17" i="1"/>
  <c r="R17" i="1"/>
  <c r="Q17" i="1"/>
  <c r="P17" i="1"/>
  <c r="O17" i="1"/>
  <c r="N17" i="1"/>
  <c r="V17" i="1" s="1"/>
  <c r="W17" i="1" s="1"/>
  <c r="M17" i="1"/>
  <c r="L17" i="1"/>
  <c r="K17" i="1"/>
  <c r="J17" i="1"/>
  <c r="I17" i="1"/>
  <c r="H17" i="1"/>
  <c r="G17" i="1"/>
  <c r="F17" i="1"/>
  <c r="U16" i="1"/>
  <c r="T16" i="1"/>
  <c r="S16" i="1"/>
  <c r="R16" i="1"/>
  <c r="Q16" i="1"/>
  <c r="P16" i="1"/>
  <c r="O16" i="1"/>
  <c r="N16" i="1"/>
  <c r="V16" i="1" s="1"/>
  <c r="W16" i="1" s="1"/>
  <c r="M16" i="1"/>
  <c r="L16" i="1"/>
  <c r="K16" i="1"/>
  <c r="I16" i="1"/>
  <c r="J16" i="1" s="1"/>
  <c r="H16" i="1"/>
  <c r="G16" i="1"/>
  <c r="F16" i="1"/>
  <c r="U15" i="1"/>
  <c r="T15" i="1"/>
  <c r="S15" i="1"/>
  <c r="R15" i="1"/>
  <c r="Q15" i="1"/>
  <c r="P15" i="1"/>
  <c r="O15" i="1"/>
  <c r="N15" i="1"/>
  <c r="V15" i="1" s="1"/>
  <c r="W15" i="1" s="1"/>
  <c r="M15" i="1"/>
  <c r="L15" i="1"/>
  <c r="K15" i="1"/>
  <c r="I15" i="1"/>
  <c r="J15" i="1" s="1"/>
  <c r="H15" i="1"/>
  <c r="G15" i="1"/>
  <c r="F15" i="1"/>
  <c r="U14" i="1"/>
  <c r="T14" i="1"/>
  <c r="S14" i="1"/>
  <c r="R14" i="1"/>
  <c r="Q14" i="1"/>
  <c r="P14" i="1"/>
  <c r="O14" i="1"/>
  <c r="N14" i="1"/>
  <c r="V14" i="1" s="1"/>
  <c r="W14" i="1" s="1"/>
  <c r="M14" i="1"/>
  <c r="L14" i="1"/>
  <c r="K14" i="1"/>
  <c r="I14" i="1"/>
  <c r="J14" i="1" s="1"/>
  <c r="H14" i="1"/>
  <c r="G14" i="1"/>
  <c r="F14" i="1"/>
  <c r="U13" i="1"/>
  <c r="T13" i="1"/>
  <c r="S13" i="1"/>
  <c r="R13" i="1"/>
  <c r="Q13" i="1"/>
  <c r="P13" i="1"/>
  <c r="O13" i="1"/>
  <c r="N13" i="1"/>
  <c r="V13" i="1" s="1"/>
  <c r="W13" i="1" s="1"/>
  <c r="M13" i="1"/>
  <c r="L13" i="1"/>
  <c r="K13" i="1"/>
  <c r="J13" i="1"/>
  <c r="I13" i="1"/>
  <c r="H13" i="1"/>
  <c r="G13" i="1"/>
  <c r="F13" i="1"/>
  <c r="U12" i="1"/>
  <c r="T12" i="1"/>
  <c r="S12" i="1"/>
  <c r="R12" i="1"/>
  <c r="Q12" i="1"/>
  <c r="P12" i="1"/>
  <c r="O12" i="1"/>
  <c r="N12" i="1"/>
  <c r="V12" i="1" s="1"/>
  <c r="W12" i="1" s="1"/>
  <c r="M12" i="1"/>
  <c r="L12" i="1"/>
  <c r="K12" i="1"/>
  <c r="I12" i="1"/>
  <c r="J12" i="1" s="1"/>
  <c r="H12" i="1"/>
  <c r="G12" i="1"/>
  <c r="F12" i="1"/>
  <c r="U11" i="1"/>
  <c r="T11" i="1"/>
  <c r="S11" i="1"/>
  <c r="R11" i="1"/>
  <c r="Q11" i="1"/>
  <c r="P11" i="1"/>
  <c r="O11" i="1"/>
  <c r="N11" i="1"/>
  <c r="V11" i="1" s="1"/>
  <c r="W11" i="1" s="1"/>
  <c r="M11" i="1"/>
  <c r="L11" i="1"/>
  <c r="K11" i="1"/>
  <c r="J11" i="1"/>
  <c r="I11" i="1"/>
  <c r="H11" i="1"/>
  <c r="G11" i="1"/>
  <c r="F11" i="1"/>
  <c r="Z10" i="1"/>
  <c r="Y10" i="1"/>
  <c r="U10" i="1"/>
  <c r="T10" i="1"/>
  <c r="S10" i="1"/>
  <c r="R10" i="1"/>
  <c r="Q10" i="1"/>
  <c r="P10" i="1"/>
  <c r="O10" i="1"/>
  <c r="N10" i="1"/>
  <c r="V10" i="1" s="1"/>
  <c r="W10" i="1" s="1"/>
  <c r="M10" i="1"/>
  <c r="L10" i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<sst xmlns="http://schemas.openxmlformats.org/spreadsheetml/2006/main" count="121" uniqueCount="113">
  <si>
    <t>SEGUIMIENTO CONSOLIDADO DEL PLAN OPERATIVO ANUAL</t>
  </si>
  <si>
    <t>Código: F-PLAN-006
Versión: 04</t>
  </si>
  <si>
    <r>
      <t>VIGENCIA:</t>
    </r>
    <r>
      <rPr>
        <b/>
        <u/>
        <sz val="20"/>
        <rFont val="Calibri"/>
      </rPr>
      <t xml:space="preserve"> </t>
    </r>
  </si>
  <si>
    <t>PLAN ESTRATÉGICO</t>
  </si>
  <si>
    <t>PLAN OPERATIVO ANUAL</t>
  </si>
  <si>
    <t xml:space="preserve">EJECUCION  EN UNIDADAD DE MEDIDA </t>
  </si>
  <si>
    <t xml:space="preserve">EJECUCION PRESUESTAL </t>
  </si>
  <si>
    <t xml:space="preserve">DECISIONES TOMADAS SOBRE LAS MEDIDAS CORRECTIVAS </t>
  </si>
  <si>
    <t>TRIM1</t>
  </si>
  <si>
    <t>TRIM2</t>
  </si>
  <si>
    <t>TRIM3</t>
  </si>
  <si>
    <t>TRIM4</t>
  </si>
  <si>
    <t>EJECUCION CONSOLIDADA</t>
  </si>
  <si>
    <t>ITEM  EVIDENCIAS</t>
  </si>
  <si>
    <t>LÍNEA DE ACCIÓN ESTRATÉGICA</t>
  </si>
  <si>
    <t>OBJETIVO ESTRATEGICO</t>
  </si>
  <si>
    <t>ESTRATEGIA</t>
  </si>
  <si>
    <t>PODERACIÓN ESTRATEGIA</t>
  </si>
  <si>
    <t>DECRIPCIÓN ACTIVIDAD</t>
  </si>
  <si>
    <t>DEPENDENCIA RESPONSABLE</t>
  </si>
  <si>
    <t>FORMULA DE INDICADOR</t>
  </si>
  <si>
    <t xml:space="preserve">META </t>
  </si>
  <si>
    <t>PONDERACIÓN ACTIVIDAD</t>
  </si>
  <si>
    <t>FECHA DE INICIO</t>
  </si>
  <si>
    <t>FECHA DE TERMINACIÓN</t>
  </si>
  <si>
    <t>EJECUTADO</t>
  </si>
  <si>
    <t>% 
EJECUTADO</t>
  </si>
  <si>
    <t xml:space="preserve">PRESUPUESTO ASIGNADO
</t>
  </si>
  <si>
    <t xml:space="preserve">EJECUCIÓN PRESUPUESTAL RESPECTO A LA  META CONSOLIDADA FINAL </t>
  </si>
  <si>
    <t>AJUSTE A META</t>
  </si>
  <si>
    <t>OTROS CONCEPTOS AJUSTADOS</t>
  </si>
  <si>
    <t>JUSTIFICACIONES FACTORES INTERNOS</t>
  </si>
  <si>
    <t>JUSTIFICACIONES FACTORES EXTERNOS</t>
  </si>
  <si>
    <t xml:space="preserve">ACTA DEL COMITÉ DIRECTIVO </t>
  </si>
  <si>
    <t xml:space="preserve">META CONSOLIDADA INICIAL </t>
  </si>
  <si>
    <t xml:space="preserve">META CONSOLIDADA FINAL </t>
  </si>
  <si>
    <t>SUPERVISIÓN</t>
  </si>
  <si>
    <t>Fortalecer el modelo de supervisión con un enfoque basado en riesgos y en estándares NIIF en el sector vigilado.</t>
  </si>
  <si>
    <t>Verificar en las organizaciones vigiladas el cumplimiento del proceso de aplicación de los marcos técnicos normativos para NIIF, NIIF para PYMES y régimen simplificado.</t>
  </si>
  <si>
    <t xml:space="preserve"> </t>
  </si>
  <si>
    <t>Revisar el estado actual de esquema de supervisión</t>
  </si>
  <si>
    <t xml:space="preserve"> Actualizar el esquema de supervisión con un enfoque basado en riesgos y NIIF</t>
  </si>
  <si>
    <t>Ampliar la cobertura de supervisión y adelantar las acciones pertinentes</t>
  </si>
  <si>
    <t>Fortalecer la labor de auditoria de cumplimiento en los niveles 1, 2 y 3 en las organizaciones solidarias</t>
  </si>
  <si>
    <t xml:space="preserve">Establecer nuevos convenios para fortalecer los procesos de inspección, vigilancia y control en las organizaciones del sector solidario </t>
  </si>
  <si>
    <t>Identificar organizaciones del sector solidario activas que no estén reportando información a la Supersolidaria</t>
  </si>
  <si>
    <t>Contar con herramientas que contribuyan a una labor de supervisión efectiva y oportuna</t>
  </si>
  <si>
    <t xml:space="preserve"> Elaborar guías metodológicas para la labor de supervisión</t>
  </si>
  <si>
    <t>Visibilizar a través de la supervisión el balance social y gobierno social generado por las organizaciones del sector de la economía solidaria</t>
  </si>
  <si>
    <t>Promover el compromiso de los gremios del sector para que las organizaciones realicen e informen el balance social a los asociados y a la ciudadanía</t>
  </si>
  <si>
    <t>Establecer el modelo para medir el balance social de las organizaciones vigiladas</t>
  </si>
  <si>
    <t>Velar por las prácticas de buen gobierno  al interior de las organizaciones vigiladas</t>
  </si>
  <si>
    <t>DESARROLLO DE LAS TIC PARA UNA GESTIÓN EFICIENTE</t>
  </si>
  <si>
    <t>Implementar buenas prácticas de gestión en la Supersolidaria.</t>
  </si>
  <si>
    <t>Establecer el modelo estadístico que permita identificar el universo de las organizaciones vigiladas y sus principales componentes</t>
  </si>
  <si>
    <t>Implementar inteligencia de negocios para la toma de decisiones en todos los niveles de la organización.</t>
  </si>
  <si>
    <t>Robustecer los sistemas de información de la Superintendencia en los esquemas de supervisión acorde con las exigencias normativas aplicadas al sector de la economía solidaria.</t>
  </si>
  <si>
    <t>Adoptar un marco de gobierno de tecnología que permita apalancar los procesos misionales de la Entidad para hacerla más eficiente.</t>
  </si>
  <si>
    <t>Adoptar un lenguaje técnico para intercambio de infromación financiera (XBRL)</t>
  </si>
  <si>
    <t>Mejorar los sistemas de información para el direccionamiento y atención oportuna de trámites</t>
  </si>
  <si>
    <t>Integrar los sistemas de gestión documental  en la nueva plataforma tecnológica de información. (Migrar hacia un solo sistema de gestión documental  los archivos de los sistemas anteriores)</t>
  </si>
  <si>
    <t>Consolidar el sistema de gestión integral de riesgos en la Entidad</t>
  </si>
  <si>
    <t>Implementar, sostener y mejorar un sistema integrado de gestión</t>
  </si>
  <si>
    <t>Modernizar los procesos de gestión documental</t>
  </si>
  <si>
    <t>PARTICIPACIÓN SOCIAL, ATENCIÓN AL USUARIO Y ANTICORRUPCIÓN</t>
  </si>
  <si>
    <t>Diseñar un modelo para mejorar la atención de Derechos de Petición (Peticiones, Quejas, Reclamos, Manifestación, Consultas e Información)</t>
  </si>
  <si>
    <t>Mejorar los mecanismos y herramientas de Atención al Usuario</t>
  </si>
  <si>
    <t>Reorientar el procedimiento de trámite de los Derechos de Petición en la entidad.</t>
  </si>
  <si>
    <t>Proponer ajustes tecnológicos para atender las necesidades del tramite de los Derechos de Petición en la entidad.</t>
  </si>
  <si>
    <t>Diseñar mecanismos de Participación Social.</t>
  </si>
  <si>
    <t>Mejorar la presencia institucional en las regiones.</t>
  </si>
  <si>
    <t>Articular la Participación Social a las funciones de VIC.</t>
  </si>
  <si>
    <t>Fortalecer los componentes de lucha contra la corrupción.</t>
  </si>
  <si>
    <t xml:space="preserve">Ajustar la Matriz de Riesgos desde el ámbito de la Participación Social y la Atención Ciudadana. </t>
  </si>
  <si>
    <t xml:space="preserve">Fortalecer la estrategia de Rendición de Cuentas. </t>
  </si>
  <si>
    <t xml:space="preserve">Diseñar instrumentos que contribuyan a la protección de los intereses de los asociados   y    el   ejercicio    de   sus derechos      al      interior      de      las organizaciones vigiladas </t>
  </si>
  <si>
    <t>Promover      la      conformación      de veedurías ciudadanas para el ejercicio del       control       social       en       las organizaciones vigiladas.</t>
  </si>
  <si>
    <t>GESTIÓN JURÍDICA</t>
  </si>
  <si>
    <t>Controlar de manera efectiva la defensa jurídica de la Supersolidaria</t>
  </si>
  <si>
    <t xml:space="preserve"> Establecer políticas para la prevención del daño antijurídico</t>
  </si>
  <si>
    <t>Compilar las principales normas que regulan al sector de la economía solidaria, la jurisprudencia unificada nacional y la doctrina institucional</t>
  </si>
  <si>
    <t>Unificar los criterios jurídicos en materia de supervisión</t>
  </si>
  <si>
    <t>Actualizar las normas que regulan a las Organizaciones de la Economía Solidaria bajo Supervisión de esta Superintendencia</t>
  </si>
  <si>
    <t>Formular y expedir marcos regulatorios para la labor de supervisión</t>
  </si>
  <si>
    <t>Promover los proyectos normativos relacionados con el sector de la economía solidaria</t>
  </si>
  <si>
    <t>Expedir el marco regulatorio en materia de supervisión para el sector vigilado</t>
  </si>
  <si>
    <t>COMUNICACIÓN Y PROYECCIÓN INSTITUCIONAL</t>
  </si>
  <si>
    <t>Posicionar la labor de la Supersolidaria frente a las organizaciones de economía solidaria y a la ciudadanía</t>
  </si>
  <si>
    <t xml:space="preserve"> Sensibilizar y divulgar masivamente el esquema de supervisión de la Superintendencia</t>
  </si>
  <si>
    <t>Coordinar con entidades públicas y privadas del sector, la participación en eventos para divulgar la labor de la Superintendencia.</t>
  </si>
  <si>
    <t>Difundir a través de medios de comunicación interna las principales acciones desarrolladas por la Supersolidaria</t>
  </si>
  <si>
    <t>Fortalecer los espacios de trabajo con las demás instituciones y con los gremios del sector</t>
  </si>
  <si>
    <t>Fortalecer las relaciones internacionales, para generar alianzas estratégicas y cooperación técnica</t>
  </si>
  <si>
    <t>BIENESTAR, INCENTIVOS Y FORMACIÓN DEL TALENTO HUMANO</t>
  </si>
  <si>
    <t>Fortalecer las competencias del talento humano</t>
  </si>
  <si>
    <t>Ejecutar  el proceso de incorporación, inducción y reinducción para los funcionarios de la Entidad</t>
  </si>
  <si>
    <t>Hacer seguimiento a la gestión para el mejoramiento de la productividad del capital humano</t>
  </si>
  <si>
    <t>Fortalecer las competencias de los profesionales de las áreas misionales, para realizar la supervisión bajo riesgos, NIIF y Normas de Aseguramiento de Información</t>
  </si>
  <si>
    <t>Formación y capacitación para el fortalecimiento de las  competencias profesionales mediante el Plan Institucional de Capacitación</t>
  </si>
  <si>
    <t xml:space="preserve"> Mejoramiento de las condiciones laborales de los servidores públicos de la Supersolidaria</t>
  </si>
  <si>
    <t>Desarrollar nuevos programas dirigidos al bienestar y calidad de vida de los funcionarios</t>
  </si>
  <si>
    <t>Implementar el sistema de gestión de seguridad y salud en el trabajo</t>
  </si>
  <si>
    <t>EVALUACIÓN Y SEGUIMIENTO</t>
  </si>
  <si>
    <t>Verificar el cumplimiento de los planes, programas y proyectos formulados</t>
  </si>
  <si>
    <t>Hacer seguimiento a los planes, programas y proyectos  gestión y control en la Supersolidaria.</t>
  </si>
  <si>
    <t>Promover la cultura del autocontrol que conduzca al mejoramiento de la gestión de la Supersolidaria</t>
  </si>
  <si>
    <t>Evaluar los resultados de la gestión y presentar las recomendaciones pertinentes</t>
  </si>
  <si>
    <t>Verificar el nivel de cumplimiento de los objetivos, procesos, procedimientos y controles a través de auditorías que contribuyan al mejoramiento continuo</t>
  </si>
  <si>
    <t>Proceso(s) Relacionado(s): 
PLANIFICACIÓN</t>
  </si>
  <si>
    <r>
      <t>Elaboró:</t>
    </r>
    <r>
      <rPr>
        <sz val="11"/>
        <rFont val="Arial Narrow"/>
      </rPr>
      <t xml:space="preserve">  Sandra Liliana Velandia Blanco, Martha Nohemy Arévalo Martínez, Jhon Jairo Jiménez Alvarez, Julián David Reyes Castillo, Javier Mauricio Segura Restrepo</t>
    </r>
  </si>
  <si>
    <r>
      <t>Revisó:</t>
    </r>
    <r>
      <rPr>
        <sz val="11"/>
        <rFont val="Arial Narrow"/>
      </rPr>
      <t xml:space="preserve"> William Calderón Moreno</t>
    </r>
  </si>
  <si>
    <r>
      <t xml:space="preserve">Aprobó: </t>
    </r>
    <r>
      <rPr>
        <sz val="11"/>
        <rFont val="Arial Narrow"/>
      </rPr>
      <t>William Calderón Moreno</t>
    </r>
  </si>
  <si>
    <r>
      <t>Fecha de vigencia:</t>
    </r>
    <r>
      <rPr>
        <sz val="11"/>
        <rFont val="Arial Narrow"/>
      </rPr>
      <t xml:space="preserve"> 05 de abril de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</si>
</sst>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\ #,##0"/>
    <numFmt numFmtId="165" formatCode="_(&quot;$&quot;\ * #,##0_);_(&quot;$&quot;\ * \(#,##0\);_(&quot;$&quot;\ * &quot;-&quot;??_);_(@_)"/>
    <numFmt numFmtId="166" formatCode="0.0%"/>
  </numFmts>
  <fonts count="19" x14ac:knownFonts="1">
    <font>
      <sz val="11"/>
      <color rgb="FF000000"/>
      <name val="Calibri"/>
    </font>
    <font>
      <sz val="11"/>
      <name val="Calibri"/>
    </font>
    <font>
      <b/>
      <sz val="36"/>
      <name val="Calibri"/>
    </font>
    <font>
      <b/>
      <sz val="22"/>
      <name val="Calibri"/>
    </font>
    <font>
      <b/>
      <sz val="24"/>
      <name val="Calibri"/>
    </font>
    <font>
      <b/>
      <sz val="20"/>
      <name val="Calibri"/>
    </font>
    <font>
      <b/>
      <u/>
      <sz val="20"/>
      <name val="Calibri"/>
    </font>
    <font>
      <sz val="20"/>
      <name val="Calibri"/>
    </font>
    <font>
      <b/>
      <sz val="11"/>
      <name val="Calibri"/>
    </font>
    <font>
      <b/>
      <sz val="10"/>
      <name val="Calibri"/>
    </font>
    <font>
      <b/>
      <sz val="10"/>
      <name val="Arial Narrow"/>
    </font>
    <font>
      <sz val="10"/>
      <color rgb="FFFF0000"/>
      <name val="Calibri"/>
    </font>
    <font>
      <sz val="10"/>
      <color rgb="FF000000"/>
      <name val="Calibri"/>
    </font>
    <font>
      <b/>
      <sz val="11"/>
      <color rgb="FFFF0000"/>
      <name val="Arial Narrow"/>
    </font>
    <font>
      <b/>
      <sz val="11"/>
      <name val="Arial Narrow"/>
    </font>
    <font>
      <sz val="10"/>
      <name val="Arial Narrow"/>
    </font>
    <font>
      <sz val="10"/>
      <color rgb="FFFF0000"/>
      <name val="Arial Narrow"/>
    </font>
    <font>
      <sz val="11"/>
      <color rgb="FFFF0000"/>
      <name val="Calibri"/>
    </font>
    <font>
      <sz val="11"/>
      <name val="Arial Narrow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5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3" fillId="0" borderId="2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/>
    <xf numFmtId="0" fontId="1" fillId="0" borderId="4" xfId="0" applyFont="1" applyBorder="1"/>
    <xf numFmtId="0" fontId="1" fillId="0" borderId="5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0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10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11" fillId="3" borderId="0" xfId="0" applyFont="1" applyFill="1" applyBorder="1"/>
    <xf numFmtId="0" fontId="12" fillId="3" borderId="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0" fillId="2" borderId="14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10" fillId="2" borderId="16" xfId="0" applyFont="1" applyFill="1" applyBorder="1" applyAlignment="1">
      <alignment horizontal="center" vertical="center" wrapText="1"/>
    </xf>
    <xf numFmtId="0" fontId="1" fillId="0" borderId="17" xfId="0" applyFont="1" applyBorder="1"/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0" fillId="2" borderId="26" xfId="0" applyFont="1" applyFill="1" applyBorder="1" applyAlignment="1">
      <alignment horizontal="center" vertical="center" wrapText="1"/>
    </xf>
    <xf numFmtId="0" fontId="1" fillId="0" borderId="27" xfId="0" applyFont="1" applyBorder="1"/>
    <xf numFmtId="0" fontId="1" fillId="0" borderId="7" xfId="0" applyFont="1" applyBorder="1"/>
    <xf numFmtId="0" fontId="1" fillId="0" borderId="28" xfId="0" applyFont="1" applyBorder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Font="1"/>
    <xf numFmtId="0" fontId="10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left" vertical="center" wrapText="1"/>
    </xf>
    <xf numFmtId="9" fontId="15" fillId="0" borderId="31" xfId="0" applyNumberFormat="1" applyFont="1" applyBorder="1" applyAlignment="1">
      <alignment horizontal="center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center" vertical="center" wrapText="1"/>
    </xf>
    <xf numFmtId="9" fontId="15" fillId="0" borderId="32" xfId="0" applyNumberFormat="1" applyFont="1" applyBorder="1" applyAlignment="1">
      <alignment horizontal="center" vertical="center" wrapText="1"/>
    </xf>
    <xf numFmtId="15" fontId="15" fillId="0" borderId="32" xfId="0" applyNumberFormat="1" applyFont="1" applyBorder="1" applyAlignment="1">
      <alignment horizontal="center" vertical="center" wrapText="1"/>
    </xf>
    <xf numFmtId="15" fontId="15" fillId="0" borderId="33" xfId="0" applyNumberFormat="1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10" fontId="15" fillId="0" borderId="32" xfId="0" applyNumberFormat="1" applyFont="1" applyBorder="1" applyAlignment="1">
      <alignment horizontal="center" vertical="center" wrapText="1"/>
    </xf>
    <xf numFmtId="10" fontId="15" fillId="0" borderId="33" xfId="0" applyNumberFormat="1" applyFont="1" applyBorder="1" applyAlignment="1">
      <alignment horizontal="center" vertical="center" wrapText="1"/>
    </xf>
    <xf numFmtId="164" fontId="15" fillId="0" borderId="34" xfId="0" applyNumberFormat="1" applyFont="1" applyBorder="1" applyAlignment="1">
      <alignment horizontal="center" vertical="center" wrapText="1"/>
    </xf>
    <xf numFmtId="164" fontId="15" fillId="0" borderId="30" xfId="0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" fillId="0" borderId="37" xfId="0" applyFont="1" applyBorder="1"/>
    <xf numFmtId="0" fontId="1" fillId="0" borderId="38" xfId="0" applyFont="1" applyBorder="1"/>
    <xf numFmtId="0" fontId="15" fillId="0" borderId="36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center" vertical="center" wrapText="1"/>
    </xf>
    <xf numFmtId="9" fontId="15" fillId="0" borderId="39" xfId="0" applyNumberFormat="1" applyFont="1" applyBorder="1" applyAlignment="1">
      <alignment horizontal="center" vertical="center" wrapText="1"/>
    </xf>
    <xf numFmtId="15" fontId="15" fillId="0" borderId="39" xfId="0" applyNumberFormat="1" applyFont="1" applyBorder="1" applyAlignment="1">
      <alignment horizontal="center" vertical="center" wrapText="1"/>
    </xf>
    <xf numFmtId="15" fontId="15" fillId="0" borderId="40" xfId="0" applyNumberFormat="1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10" fontId="15" fillId="0" borderId="39" xfId="0" applyNumberFormat="1" applyFont="1" applyBorder="1" applyAlignment="1">
      <alignment horizontal="center" vertical="center" wrapText="1"/>
    </xf>
    <xf numFmtId="10" fontId="15" fillId="0" borderId="40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" fillId="0" borderId="41" xfId="0" applyFont="1" applyBorder="1"/>
    <xf numFmtId="0" fontId="1" fillId="0" borderId="42" xfId="0" applyFont="1" applyBorder="1"/>
    <xf numFmtId="0" fontId="15" fillId="0" borderId="19" xfId="0" applyFont="1" applyBorder="1" applyAlignment="1">
      <alignment horizontal="left" vertical="center" wrapText="1"/>
    </xf>
    <xf numFmtId="9" fontId="15" fillId="0" borderId="20" xfId="0" applyNumberFormat="1" applyFont="1" applyBorder="1" applyAlignment="1">
      <alignment horizontal="center" vertical="center" wrapText="1"/>
    </xf>
    <xf numFmtId="1" fontId="15" fillId="0" borderId="39" xfId="0" applyNumberFormat="1" applyFont="1" applyBorder="1" applyAlignment="1">
      <alignment horizontal="center" vertical="center" wrapText="1"/>
    </xf>
    <xf numFmtId="9" fontId="15" fillId="0" borderId="36" xfId="0" applyNumberFormat="1" applyFont="1" applyBorder="1" applyAlignment="1">
      <alignment horizontal="center" vertical="center" wrapText="1"/>
    </xf>
    <xf numFmtId="0" fontId="1" fillId="0" borderId="43" xfId="0" applyFont="1" applyBorder="1"/>
    <xf numFmtId="0" fontId="15" fillId="0" borderId="19" xfId="0" applyFont="1" applyBorder="1" applyAlignment="1">
      <alignment horizontal="center" vertical="center" wrapText="1"/>
    </xf>
    <xf numFmtId="164" fontId="15" fillId="0" borderId="18" xfId="0" applyNumberFormat="1" applyFont="1" applyBorder="1" applyAlignment="1">
      <alignment horizontal="center" vertical="center" wrapText="1"/>
    </xf>
    <xf numFmtId="164" fontId="15" fillId="0" borderId="19" xfId="0" applyNumberFormat="1" applyFont="1" applyBorder="1" applyAlignment="1">
      <alignment horizontal="center" vertical="center" wrapText="1"/>
    </xf>
    <xf numFmtId="3" fontId="15" fillId="0" borderId="39" xfId="0" applyNumberFormat="1" applyFont="1" applyBorder="1" applyAlignment="1">
      <alignment horizontal="center" vertical="center" wrapText="1"/>
    </xf>
    <xf numFmtId="3" fontId="15" fillId="0" borderId="36" xfId="0" applyNumberFormat="1" applyFont="1" applyBorder="1" applyAlignment="1">
      <alignment horizontal="center" vertical="center" wrapText="1"/>
    </xf>
    <xf numFmtId="0" fontId="15" fillId="0" borderId="39" xfId="0" applyFont="1" applyBorder="1" applyAlignment="1">
      <alignment horizontal="left" vertical="center" wrapText="1"/>
    </xf>
    <xf numFmtId="9" fontId="15" fillId="0" borderId="40" xfId="0" applyNumberFormat="1" applyFont="1" applyBorder="1" applyAlignment="1">
      <alignment horizontal="center" vertical="center" wrapText="1"/>
    </xf>
    <xf numFmtId="164" fontId="15" fillId="0" borderId="36" xfId="0" applyNumberFormat="1" applyFont="1" applyBorder="1" applyAlignment="1">
      <alignment horizontal="center" vertical="center" wrapText="1"/>
    </xf>
    <xf numFmtId="164" fontId="15" fillId="0" borderId="39" xfId="0" applyNumberFormat="1" applyFont="1" applyBorder="1" applyAlignment="1">
      <alignment horizontal="center" vertical="center" wrapText="1"/>
    </xf>
    <xf numFmtId="0" fontId="15" fillId="0" borderId="19" xfId="0" applyFont="1" applyBorder="1" applyAlignment="1">
      <alignment vertical="center" wrapText="1"/>
    </xf>
    <xf numFmtId="0" fontId="10" fillId="0" borderId="44" xfId="0" applyFont="1" applyBorder="1" applyAlignment="1">
      <alignment horizontal="center" vertical="center" wrapText="1"/>
    </xf>
    <xf numFmtId="0" fontId="15" fillId="0" borderId="26" xfId="0" applyFont="1" applyBorder="1" applyAlignment="1">
      <alignment vertical="center" wrapText="1"/>
    </xf>
    <xf numFmtId="9" fontId="15" fillId="0" borderId="45" xfId="0" applyNumberFormat="1" applyFont="1" applyBorder="1" applyAlignment="1">
      <alignment horizontal="center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center" vertical="center" wrapText="1"/>
    </xf>
    <xf numFmtId="9" fontId="15" fillId="0" borderId="26" xfId="0" applyNumberFormat="1" applyFont="1" applyBorder="1" applyAlignment="1">
      <alignment horizontal="center" vertical="center" wrapText="1"/>
    </xf>
    <xf numFmtId="15" fontId="15" fillId="0" borderId="26" xfId="0" applyNumberFormat="1" applyFont="1" applyBorder="1" applyAlignment="1">
      <alignment horizontal="center" vertical="center" wrapText="1"/>
    </xf>
    <xf numFmtId="15" fontId="15" fillId="0" borderId="45" xfId="0" applyNumberFormat="1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10" fontId="15" fillId="0" borderId="26" xfId="0" applyNumberFormat="1" applyFont="1" applyBorder="1" applyAlignment="1">
      <alignment horizontal="center" vertical="center" wrapText="1"/>
    </xf>
    <xf numFmtId="10" fontId="15" fillId="0" borderId="45" xfId="0" applyNumberFormat="1" applyFont="1" applyBorder="1" applyAlignment="1">
      <alignment horizontal="center" vertical="center" wrapText="1"/>
    </xf>
    <xf numFmtId="164" fontId="15" fillId="0" borderId="44" xfId="0" applyNumberFormat="1" applyFont="1" applyBorder="1" applyAlignment="1">
      <alignment horizontal="center" vertical="center" wrapText="1"/>
    </xf>
    <xf numFmtId="164" fontId="15" fillId="0" borderId="26" xfId="0" applyNumberFormat="1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164" fontId="15" fillId="0" borderId="29" xfId="0" applyNumberFormat="1" applyFont="1" applyBorder="1" applyAlignment="1">
      <alignment horizontal="center" vertical="center" wrapText="1"/>
    </xf>
    <xf numFmtId="164" fontId="15" fillId="0" borderId="32" xfId="0" applyNumberFormat="1" applyFont="1" applyBorder="1" applyAlignment="1">
      <alignment horizontal="center" vertical="center" wrapText="1"/>
    </xf>
    <xf numFmtId="9" fontId="15" fillId="0" borderId="33" xfId="0" applyNumberFormat="1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9" fontId="15" fillId="0" borderId="29" xfId="0" applyNumberFormat="1" applyFont="1" applyBorder="1" applyAlignment="1">
      <alignment horizontal="center" vertical="center" wrapText="1"/>
    </xf>
    <xf numFmtId="0" fontId="15" fillId="0" borderId="26" xfId="0" applyFont="1" applyBorder="1" applyAlignment="1">
      <alignment horizontal="left" vertical="center" wrapText="1"/>
    </xf>
    <xf numFmtId="9" fontId="15" fillId="0" borderId="44" xfId="0" applyNumberFormat="1" applyFont="1" applyBorder="1" applyAlignment="1">
      <alignment horizontal="center" vertical="center" wrapText="1"/>
    </xf>
    <xf numFmtId="0" fontId="15" fillId="0" borderId="32" xfId="0" applyFont="1" applyBorder="1" applyAlignment="1">
      <alignment horizontal="left" vertical="center" wrapText="1"/>
    </xf>
    <xf numFmtId="0" fontId="15" fillId="0" borderId="39" xfId="0" applyFont="1" applyBorder="1" applyAlignment="1">
      <alignment vertical="center" wrapText="1"/>
    </xf>
    <xf numFmtId="164" fontId="15" fillId="0" borderId="36" xfId="0" applyNumberFormat="1" applyFont="1" applyBorder="1" applyAlignment="1">
      <alignment horizontal="left" vertical="center" wrapText="1"/>
    </xf>
    <xf numFmtId="164" fontId="15" fillId="0" borderId="44" xfId="0" applyNumberFormat="1" applyFont="1" applyBorder="1" applyAlignment="1">
      <alignment horizontal="left" vertical="center" wrapText="1"/>
    </xf>
    <xf numFmtId="1" fontId="15" fillId="0" borderId="26" xfId="0" applyNumberFormat="1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left" vertical="center" wrapText="1"/>
    </xf>
    <xf numFmtId="9" fontId="15" fillId="0" borderId="38" xfId="0" applyNumberFormat="1" applyFont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center" vertical="center" wrapText="1"/>
    </xf>
    <xf numFmtId="9" fontId="15" fillId="0" borderId="41" xfId="0" applyNumberFormat="1" applyFont="1" applyBorder="1" applyAlignment="1">
      <alignment horizontal="center" vertical="center" wrapText="1"/>
    </xf>
    <xf numFmtId="15" fontId="15" fillId="0" borderId="41" xfId="0" applyNumberFormat="1" applyFont="1" applyBorder="1" applyAlignment="1">
      <alignment horizontal="center" vertical="center" wrapText="1"/>
    </xf>
    <xf numFmtId="15" fontId="15" fillId="0" borderId="42" xfId="0" applyNumberFormat="1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10" fontId="15" fillId="0" borderId="41" xfId="0" applyNumberFormat="1" applyFont="1" applyBorder="1" applyAlignment="1">
      <alignment horizontal="center" vertical="center" wrapText="1"/>
    </xf>
    <xf numFmtId="10" fontId="15" fillId="0" borderId="42" xfId="0" applyNumberFormat="1" applyFont="1" applyBorder="1" applyAlignment="1">
      <alignment horizontal="center" vertical="center" wrapText="1"/>
    </xf>
    <xf numFmtId="164" fontId="15" fillId="0" borderId="43" xfId="0" applyNumberFormat="1" applyFont="1" applyBorder="1" applyAlignment="1">
      <alignment horizontal="center" vertical="center" wrapText="1"/>
    </xf>
    <xf numFmtId="164" fontId="15" fillId="0" borderId="41" xfId="0" applyNumberFormat="1" applyFont="1" applyBorder="1" applyAlignment="1">
      <alignment horizontal="center" vertical="center" wrapText="1"/>
    </xf>
    <xf numFmtId="9" fontId="15" fillId="0" borderId="42" xfId="0" applyNumberFormat="1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9" fontId="15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165" fontId="16" fillId="0" borderId="5" xfId="0" applyNumberFormat="1" applyFont="1" applyBorder="1" applyAlignment="1">
      <alignment horizontal="right" vertical="center"/>
    </xf>
    <xf numFmtId="9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3" borderId="0" xfId="0" applyFont="1" applyFill="1" applyBorder="1"/>
    <xf numFmtId="166" fontId="16" fillId="0" borderId="0" xfId="0" applyNumberFormat="1" applyFont="1" applyAlignment="1">
      <alignment horizontal="center" vertical="center" wrapText="1"/>
    </xf>
    <xf numFmtId="0" fontId="17" fillId="0" borderId="0" xfId="0" applyFont="1"/>
    <xf numFmtId="0" fontId="14" fillId="0" borderId="1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/>
    </xf>
    <xf numFmtId="0" fontId="1" fillId="0" borderId="48" xfId="0" applyFont="1" applyBorder="1"/>
    <xf numFmtId="0" fontId="14" fillId="0" borderId="14" xfId="0" applyFont="1" applyBorder="1" applyAlignment="1">
      <alignment horizontal="left"/>
    </xf>
    <xf numFmtId="0" fontId="1" fillId="0" borderId="49" xfId="0" applyFont="1" applyBorder="1"/>
    <xf numFmtId="0" fontId="14" fillId="0" borderId="50" xfId="0" applyFont="1" applyBorder="1" applyAlignment="1">
      <alignment horizontal="left" vertical="center"/>
    </xf>
    <xf numFmtId="0" fontId="1" fillId="0" borderId="51" xfId="0" applyFont="1" applyBorder="1"/>
    <xf numFmtId="0" fontId="1" fillId="0" borderId="5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816428</xdr:colOff>
      <xdr:row>0</xdr:row>
      <xdr:rowOff>136072</xdr:rowOff>
    </xdr:from>
    <xdr:ext cx="5276850" cy="876300"/>
    <xdr:pic>
      <xdr:nvPicPr>
        <xdr:cNvPr id="2" name="image7.jpg" descr="Resultado de imagen para logo supersolidari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6428" y="136072"/>
          <a:ext cx="5276850" cy="8763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%20Planeaci&#243;n%20Institucional%202018%20(6)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Instrucciones"/>
      <sheetName val="_Plan_Estratégico "/>
      <sheetName val="Seguimiento_Plan_Estratégico"/>
      <sheetName val="Formulacion_POA "/>
      <sheetName val="F-TRI-1"/>
      <sheetName val="F-TRI-2"/>
      <sheetName val="F-TRI-3"/>
      <sheetName val="F-TRI-4"/>
      <sheetName val="Seguimiento POA"/>
      <sheetName val="INFORMACIÓN DE CUMPLIMIENTO"/>
    </sheetNames>
    <sheetDataSet>
      <sheetData sheetId="0"/>
      <sheetData sheetId="1"/>
      <sheetData sheetId="2"/>
      <sheetData sheetId="3"/>
      <sheetData sheetId="4">
        <row r="7">
          <cell r="F7" t="str">
            <v>Realizar seguimiento a la  información financiera de las cooperativas de ahorro y crédito (Reportada bajo NIIF)</v>
          </cell>
          <cell r="G7" t="str">
            <v>Delegatura para la supervisión de la actividad financiera</v>
          </cell>
          <cell r="H7" t="str">
            <v xml:space="preserve"> (N° de seguimientos a la información financiera  realizadas/N° de seguimientos de estados financieros programadas)</v>
          </cell>
          <cell r="I7">
            <v>543</v>
          </cell>
          <cell r="J7">
            <v>0.35</v>
          </cell>
          <cell r="K7">
            <v>43191</v>
          </cell>
          <cell r="L7">
            <v>43464</v>
          </cell>
        </row>
        <row r="8">
          <cell r="F8" t="str">
            <v>Realizar seguimiento a los  estados financieros consolidados (Conglomerados) con corte a diciembre de 2017 (Reportados bajo NIIF)</v>
          </cell>
          <cell r="G8" t="str">
            <v>Delegatura para la supervisión de la actividad financiera</v>
          </cell>
          <cell r="H8" t="str">
            <v xml:space="preserve"> (N° de seguimientos a los estados financieros consolidados/N° de seguimientos de estados financieros consolidados programadas)</v>
          </cell>
          <cell r="I8">
            <v>5</v>
          </cell>
          <cell r="J8">
            <v>0.1</v>
          </cell>
          <cell r="K8">
            <v>43252</v>
          </cell>
          <cell r="L8">
            <v>43464</v>
          </cell>
        </row>
        <row r="9">
          <cell r="F9" t="str">
            <v>Evaluar las respuestas sobre requerimientos realizados al ESFA en organizaciones del Grupo 2 en NIIF para PYMES.</v>
          </cell>
          <cell r="G9" t="str">
            <v>Delegatura para la supervisión del ahorro y la forma asociativa</v>
          </cell>
          <cell r="H9" t="str">
            <v>(N°de evaluaciones a respuestas sobre ESFA/N° de evaluaciones de respuestas a ESFA programadas)</v>
          </cell>
          <cell r="I9">
            <v>50</v>
          </cell>
          <cell r="J9">
            <v>0.35</v>
          </cell>
          <cell r="K9">
            <v>43132</v>
          </cell>
          <cell r="L9">
            <v>43464</v>
          </cell>
        </row>
        <row r="10">
          <cell r="F10" t="str">
            <v xml:space="preserve">Evaluar las respuestas a los informes de las visitas realizadas en el 2017 a organizaciones del grupo 1 que aplicaron NIIF plenas </v>
          </cell>
          <cell r="G10" t="str">
            <v>Delegatura para la supervisión del ahorro y la forma asociativa</v>
          </cell>
          <cell r="H10" t="str">
            <v>(N° de evaluaciones a respuestas informes de visitas grupo 1 /N° de respuestas a informes de visitas 2017 de estados financieros programadas)</v>
          </cell>
          <cell r="I10">
            <v>9</v>
          </cell>
          <cell r="J10">
            <v>0.1</v>
          </cell>
          <cell r="K10">
            <v>43132</v>
          </cell>
          <cell r="L10">
            <v>43464</v>
          </cell>
        </row>
        <row r="11">
          <cell r="F11" t="str">
            <v>Evaluar las respuestas a los informes de las visitas realizadas durante 2017 del régimen simplificado a organizaciones del grupo 3.</v>
          </cell>
          <cell r="G11" t="str">
            <v>Delegatura para la supervisión del ahorro y la forma asociativa</v>
          </cell>
          <cell r="H11" t="str">
            <v>(N° de evaluaciones a respuestas informes de vista grupo 3 /N° de respuestas a informes de visitas 2017 de estados financieros programadas)</v>
          </cell>
          <cell r="I11">
            <v>30</v>
          </cell>
          <cell r="J11">
            <v>0.1</v>
          </cell>
          <cell r="K11">
            <v>43132</v>
          </cell>
          <cell r="L11">
            <v>43464</v>
          </cell>
        </row>
        <row r="12">
          <cell r="F12" t="str">
            <v xml:space="preserve">Desarrollar la matriz de riesgo LAFT como herramienta de supervisión. </v>
          </cell>
          <cell r="G12" t="str">
            <v>Delegatura  la supervisión del ahorro y la forma asociativa 
Delegatura para la supervisión de la actividad financiera
Oficina Asesora de Planeación y Sistemas</v>
          </cell>
          <cell r="H12" t="str">
            <v>Matriz desarrollada en la herramienta de supervisión</v>
          </cell>
          <cell r="I12">
            <v>1</v>
          </cell>
          <cell r="J12">
            <v>0.3</v>
          </cell>
          <cell r="K12">
            <v>43191</v>
          </cell>
          <cell r="L12">
            <v>43464</v>
          </cell>
        </row>
        <row r="13">
          <cell r="F13" t="str">
            <v>Determinar la gradualidad para la implementación del  SARL.</v>
          </cell>
          <cell r="G13" t="str">
            <v>Delegatura  la supervisión del ahorro y la forma asociativa 
Delegatura para la supervisión de la actividad financiera
Oficina Asesora de Planeación y Sistemas</v>
          </cell>
          <cell r="H13" t="str">
            <v>Cronograma de implementación</v>
          </cell>
          <cell r="I13">
            <v>1</v>
          </cell>
          <cell r="J13">
            <v>0.4</v>
          </cell>
          <cell r="K13">
            <v>43191</v>
          </cell>
          <cell r="L13">
            <v>43464</v>
          </cell>
        </row>
        <row r="14">
          <cell r="F14" t="str">
            <v>Realizar pruebas al proyecto de modelo de pérdida esperada del riesgo de crédito SARC</v>
          </cell>
          <cell r="G14" t="str">
            <v>Delegatura  la supervisión del ahorro y la forma asociativa 
Delegatura para la supervisión de la actividad financiera
Oficina Asesora de Planeación y Sistemas</v>
          </cell>
          <cell r="H14" t="str">
            <v>Informe del resultado de pruebas</v>
          </cell>
          <cell r="I14">
            <v>1</v>
          </cell>
          <cell r="J14">
            <v>0.3</v>
          </cell>
          <cell r="K14">
            <v>43191</v>
          </cell>
          <cell r="L14">
            <v>43464</v>
          </cell>
        </row>
        <row r="15">
          <cell r="F15" t="str">
            <v>Proyectar el ajuste en Isolución de los procedimientos relacionados con el riesgo de liquidez.</v>
          </cell>
          <cell r="G15" t="str">
            <v>Delegatura  la supervisión del ahorro y la forma asociativa 
Delegatura para la supervisión de la actividad financiera
Oficina Asesora de Planeación y Sistemas</v>
          </cell>
          <cell r="H15" t="str">
            <v>Procedimiento proyectado</v>
          </cell>
          <cell r="I15">
            <v>1</v>
          </cell>
          <cell r="J15">
            <v>0.3</v>
          </cell>
          <cell r="K15">
            <v>43252</v>
          </cell>
          <cell r="L15">
            <v>43464</v>
          </cell>
        </row>
        <row r="16">
          <cell r="F16" t="str">
            <v>Actualizar y/o elaborar los formatos del Formulario Oficial de Rendición de Cuentas  para la medición del Riesgo de Liquidez.</v>
          </cell>
          <cell r="G16" t="str">
            <v>Delegatura  la supervisión del ahorro y la forma asociativa 
Delegatura para la supervisión de la actividad financiera</v>
          </cell>
          <cell r="H16" t="str">
            <v>Formulario actualizado para la medición del Riesgo de Liquidez</v>
          </cell>
          <cell r="I16">
            <v>1</v>
          </cell>
          <cell r="J16">
            <v>0.15</v>
          </cell>
          <cell r="K16">
            <v>43252</v>
          </cell>
          <cell r="L16">
            <v>43464</v>
          </cell>
        </row>
        <row r="17">
          <cell r="F17" t="str">
            <v>Actualizar en la herramienta de supervisión (Fábrica de Reportes) la metodología para la medición del Riesgo de Liquidez.</v>
          </cell>
          <cell r="G17" t="str">
            <v>Delegatura  la supervisión del ahorro y la forma asociativa 
Delegatura para la supervisión de la actividad financiera
Oficina Asesora de Planeación y Sistemas</v>
          </cell>
          <cell r="H17" t="str">
            <v>Formato actualizado para la medición del Riesgo de Liquidez</v>
          </cell>
          <cell r="I17">
            <v>1</v>
          </cell>
          <cell r="J17">
            <v>0.15</v>
          </cell>
          <cell r="K17">
            <v>43252</v>
          </cell>
          <cell r="L17">
            <v>43464</v>
          </cell>
        </row>
        <row r="18">
          <cell r="F18" t="str">
            <v>Actualizar y/o elaborar los formatos del Formulario Oficial de Rendición de Cuentas  para la medición del Riesgo de Crédito.</v>
          </cell>
          <cell r="G18" t="str">
            <v>Delegatura para la supervisión de la actividad financiera</v>
          </cell>
          <cell r="H18" t="str">
            <v>Formulario actualizado para la medición del Riesgo de Crédito</v>
          </cell>
          <cell r="I18">
            <v>1</v>
          </cell>
          <cell r="J18">
            <v>0.15</v>
          </cell>
          <cell r="K18">
            <v>43252</v>
          </cell>
          <cell r="L18">
            <v>43464</v>
          </cell>
        </row>
        <row r="19">
          <cell r="F19" t="str">
            <v>Actualizar la herramienta de supervisión (Fábrica de Reportes) para la determinar las matrices de transición.</v>
          </cell>
          <cell r="G19" t="str">
            <v>Delegatura  la supervisión del ahorro y la forma asociativa 
Delegatura para la supervisión de la actividad financiera
Oficina Asesora de Planeación y Sistemas</v>
          </cell>
          <cell r="H19" t="str">
            <v xml:space="preserve">Herramienta actualizada en fábrica para la determinar las matrices de transición </v>
          </cell>
          <cell r="I19">
            <v>1</v>
          </cell>
          <cell r="J19">
            <v>0.15</v>
          </cell>
          <cell r="K19">
            <v>43252</v>
          </cell>
          <cell r="L19">
            <v>43464</v>
          </cell>
        </row>
        <row r="20">
          <cell r="F20" t="str">
            <v>Proyectar la formulación de herramientas y metodología para el análisis de alertas tempranas  para evaluar la exposición al riesgo de entidades con actividad financiera.</v>
          </cell>
          <cell r="G20" t="str">
            <v>Delegatura para la supervisión de la actividad financiera
Oficina Asesora de Planeación y Sistemas</v>
          </cell>
          <cell r="H20" t="str">
            <v>Formulación de herramientas y metodología</v>
          </cell>
          <cell r="I20">
            <v>1</v>
          </cell>
          <cell r="J20">
            <v>0.1</v>
          </cell>
          <cell r="K20">
            <v>43221</v>
          </cell>
          <cell r="L20">
            <v>43464</v>
          </cell>
        </row>
        <row r="21">
          <cell r="F21" t="str">
            <v xml:space="preserve">Adelantar las medidas de toma de posesión y/o de adopción de institutos de salvamento </v>
          </cell>
          <cell r="G21" t="str">
            <v>Delegatura para la supervisión de la actividad financiera</v>
          </cell>
          <cell r="H21" t="str">
            <v xml:space="preserve">Medidas Ejecutadas / Medidas adoptadas </v>
          </cell>
          <cell r="I21">
            <v>1</v>
          </cell>
          <cell r="J21">
            <v>0.03</v>
          </cell>
          <cell r="K21">
            <v>43132</v>
          </cell>
          <cell r="L21">
            <v>43464</v>
          </cell>
        </row>
        <row r="22">
          <cell r="F22" t="str">
            <v>Adelantar los tramites de autorización previa (Fusión, incorporación, transformación o escisión) de las organizaciones vigiladas</v>
          </cell>
          <cell r="G22" t="str">
            <v>Delegatura para la supervisión de la actividad financiera</v>
          </cell>
          <cell r="H22" t="str">
            <v>Solicitudes atendidas dentro de los términos/Solicitudes presentadas</v>
          </cell>
          <cell r="I22">
            <v>1</v>
          </cell>
          <cell r="J22">
            <v>0.03</v>
          </cell>
          <cell r="K22">
            <v>43132</v>
          </cell>
          <cell r="L22">
            <v>43464</v>
          </cell>
        </row>
        <row r="23">
          <cell r="F23" t="str">
            <v xml:space="preserve">Hacer seguimiento a los procesos de intervención forzosa administrativa e institutos de salvamento, de las cooperativas de ahorro y crédito que se encuentren bajo estas medidas, a través de visitas de inspección o evaluaciones extra situ o de informes de gestión </v>
          </cell>
          <cell r="G23" t="str">
            <v>Delegatura para la supervisión de la actividad financiera</v>
          </cell>
          <cell r="H23" t="str">
            <v>Informes evaluados / Informes presentados</v>
          </cell>
          <cell r="I23">
            <v>1</v>
          </cell>
          <cell r="J23">
            <v>0.02</v>
          </cell>
          <cell r="K23">
            <v>43132</v>
          </cell>
          <cell r="L23">
            <v>43464</v>
          </cell>
        </row>
        <row r="24">
          <cell r="F24" t="str">
            <v>Hacer seguimiento a cooperativas de ahorro y crédito mediante visitas de inspección in situ o reuniones con directivos de la entidad.</v>
          </cell>
          <cell r="G24" t="str">
            <v>Delegatura para la supervisión de la actividad financiera</v>
          </cell>
          <cell r="H24" t="str">
            <v>(No. informes o No. actas realizados / N° de visitas o reuniones programadas)</v>
          </cell>
          <cell r="I24">
            <v>90</v>
          </cell>
          <cell r="J24">
            <v>0.08</v>
          </cell>
          <cell r="K24">
            <v>43132</v>
          </cell>
          <cell r="L24">
            <v>43464</v>
          </cell>
        </row>
        <row r="25">
          <cell r="F25" t="str">
            <v>Realizar los controles de legalidad de las reformas estatutarias adelantadas por las cooperativas de ahorro y crédito y multiactivas con sección de ahorro y crédito de acuerdo a los tiempos establecidos en CBJ</v>
          </cell>
          <cell r="G25" t="str">
            <v>Delegatura para la supervisión de la actividad financiera</v>
          </cell>
          <cell r="H25" t="str">
            <v xml:space="preserve">Número de controles realizados//No. de controles de legalidad solicitados  </v>
          </cell>
          <cell r="I25">
            <v>1</v>
          </cell>
          <cell r="J25">
            <v>0.08</v>
          </cell>
          <cell r="K25">
            <v>43132</v>
          </cell>
          <cell r="L25">
            <v>43464</v>
          </cell>
        </row>
        <row r="26">
          <cell r="F26" t="str">
            <v>Realizar el trámite de posesión de los directivos de las cooperativas de ahorro y crédito y multiactivas con sección de ahorro y crédito de acuerdo a los tiempos establecidos en CBJ</v>
          </cell>
          <cell r="G26" t="str">
            <v>Delegatura para la supervisión de la actividad financiera</v>
          </cell>
          <cell r="H26" t="str">
            <v xml:space="preserve"> Número de posesiones tramitadas//No de solicitudes de posesiones recibidas </v>
          </cell>
          <cell r="I26">
            <v>1</v>
          </cell>
          <cell r="J26">
            <v>0.08</v>
          </cell>
          <cell r="K26">
            <v>43132</v>
          </cell>
          <cell r="L26">
            <v>43464</v>
          </cell>
        </row>
        <row r="27">
          <cell r="F27" t="str">
            <v xml:space="preserve">Realizar los traslados y acuses de recibo respecto de los requerimientos y solicitudes que se presenten a la Delegatura Financiera de acuerdo a los tiempos establecidos en CBJ. </v>
          </cell>
          <cell r="G27" t="str">
            <v>Delegatura para la supervisión de la actividad financiera</v>
          </cell>
          <cell r="H27" t="str">
            <v>Número de traslados y acuses de recibo respecto de las peticiones, quejas, reclamos y solicitudes realizadas / No. de traslados y acuses de recibo respecto de las peticiones, quejas, reclamos y solicitudes recibidos.</v>
          </cell>
          <cell r="I27">
            <v>1</v>
          </cell>
          <cell r="J27">
            <v>0.03</v>
          </cell>
          <cell r="K27">
            <v>43132</v>
          </cell>
          <cell r="L27">
            <v>43464</v>
          </cell>
        </row>
        <row r="28">
          <cell r="F28" t="str">
            <v>Disponer  estadísticas actualizadas respecto de la gestión que se realiza en la  delegatura financiera.</v>
          </cell>
          <cell r="G28" t="str">
            <v>Delegatura para la supervisión de la actividad financiera</v>
          </cell>
          <cell r="H28" t="str">
            <v xml:space="preserve">N° publicaciones realizadas/ No. de publicaciones programas </v>
          </cell>
          <cell r="I28">
            <v>3</v>
          </cell>
          <cell r="J28">
            <v>0.02</v>
          </cell>
          <cell r="K28">
            <v>43191</v>
          </cell>
          <cell r="L28">
            <v>43464</v>
          </cell>
        </row>
        <row r="29">
          <cell r="F29" t="str">
            <v>Hacer seguimiento a los procesos de intervención forzosa administrativa e institutos de salvamento, de las organizaciones de los niveles 1,2 y 3 que se encuentren bajo estas medidas, a través de visitas de inspección o evaluaciones extra situ o de informes de gestión</v>
          </cell>
          <cell r="G29" t="str">
            <v xml:space="preserve">Delegatura para la supervisión del ahorro y la forma asociativa 
Asuntos Especiales </v>
          </cell>
          <cell r="H29" t="str">
            <v>No. De seguimientos realizados / No. De seguimientos programados</v>
          </cell>
          <cell r="I29">
            <v>1</v>
          </cell>
          <cell r="J29">
            <v>0.02</v>
          </cell>
          <cell r="K29">
            <v>43132</v>
          </cell>
          <cell r="L29">
            <v>43465</v>
          </cell>
        </row>
        <row r="30">
          <cell r="F30" t="str">
            <v xml:space="preserve">Adelantar las medidas de toma de posesión y/o de adopción de institutos de salvamento </v>
          </cell>
          <cell r="G30" t="str">
            <v>Delegatura para la supervisión de la actividad Asociativa (Grupo de Asuntos Especiales )</v>
          </cell>
          <cell r="H30" t="str">
            <v>Medidas ejecutadas /Medidas  adoptadas</v>
          </cell>
          <cell r="I30">
            <v>1</v>
          </cell>
          <cell r="J30">
            <v>0.03</v>
          </cell>
          <cell r="K30">
            <v>43132</v>
          </cell>
          <cell r="L30">
            <v>43465</v>
          </cell>
        </row>
        <row r="31">
          <cell r="F31" t="str">
            <v>Adelantar los tramites de autorización previa (Fusión, incorporación, transformación o escisión) de las organizaciones vigiladas</v>
          </cell>
          <cell r="G31" t="str">
            <v>Delegatura para la supervisión de la actividad Asociativa (Grupo de Asuntos Especiales )</v>
          </cell>
          <cell r="H31" t="str">
            <v>Solicitudes atendidas dentro de los términos/Solicitudes presentadas</v>
          </cell>
          <cell r="I31">
            <v>1</v>
          </cell>
          <cell r="J31">
            <v>0.02</v>
          </cell>
          <cell r="K31">
            <v>43132</v>
          </cell>
          <cell r="L31">
            <v>43465</v>
          </cell>
        </row>
        <row r="32">
          <cell r="F32" t="str">
            <v>Realizar visitas de inspección a las organizaciones que se encuentran en nivel 3 de supervisión</v>
          </cell>
          <cell r="G32" t="str">
            <v xml:space="preserve">Delegatura para la supervisión del ahorro y la forma asociativa </v>
          </cell>
          <cell r="H32" t="str">
            <v>(N° organizaciones solidarias visitadas / N° organizaciones solidarias visitadas)</v>
          </cell>
          <cell r="I32">
            <v>70</v>
          </cell>
          <cell r="J32">
            <v>0.08</v>
          </cell>
          <cell r="K32">
            <v>43132</v>
          </cell>
          <cell r="L32">
            <v>43465</v>
          </cell>
        </row>
        <row r="33">
          <cell r="F33" t="str">
            <v xml:space="preserve">Realizar visitas de inspección a organizaciones que se encuentran en nivel 1 y  2 de supervisión </v>
          </cell>
          <cell r="G33" t="str">
            <v xml:space="preserve">Delegatura para la supervisión del ahorro y la forma asociativa </v>
          </cell>
          <cell r="H33" t="str">
            <v>(N° informes realizados sobre la visita in-situ/ N° de visitas programadas)</v>
          </cell>
          <cell r="I33">
            <v>70</v>
          </cell>
          <cell r="J33">
            <v>0.08</v>
          </cell>
          <cell r="K33">
            <v>43132</v>
          </cell>
          <cell r="L33">
            <v>43465</v>
          </cell>
        </row>
        <row r="34">
          <cell r="F34" t="str">
            <v xml:space="preserve">Realizar 800 evaluaciones extra situs a los fondos de empelados y/o seguimientos a las evaluaciones realizadas en el año 2017 </v>
          </cell>
          <cell r="G34" t="str">
            <v xml:space="preserve">Delegatura para la supervisión del ahorro y la forma asociativa </v>
          </cell>
          <cell r="H34" t="str">
            <v xml:space="preserve">( No. de evaluaciones realizadas / NO. de  evaluaciones programadas </v>
          </cell>
          <cell r="I34">
            <v>800</v>
          </cell>
          <cell r="J34">
            <v>0.08</v>
          </cell>
          <cell r="K34">
            <v>43160</v>
          </cell>
          <cell r="L34">
            <v>43465</v>
          </cell>
        </row>
        <row r="35">
          <cell r="F35" t="str">
            <v xml:space="preserve">Realizar la evaluación los 90 planes de acción para autorizar o requerir </v>
          </cell>
          <cell r="G35" t="str">
            <v xml:space="preserve">Delegatura para la supervisión del ahorro y la forma asociativa </v>
          </cell>
          <cell r="H35" t="str">
            <v xml:space="preserve">Evaluaciones realizadas / evaluaciones programadas </v>
          </cell>
          <cell r="I35">
            <v>90</v>
          </cell>
          <cell r="J35">
            <v>0.08</v>
          </cell>
          <cell r="K35">
            <v>43132</v>
          </cell>
          <cell r="L35">
            <v>43373</v>
          </cell>
        </row>
        <row r="36">
          <cell r="F36" t="str">
            <v xml:space="preserve">Hacer evaluaciones jurídicas (control de legalidad) a 181 a organizaciones de primer nivel , 531 del segundo nivel y 825 de tercer nivel  y/o requerimiento (560 fondos de empleados 977 demás organizaciones) </v>
          </cell>
          <cell r="G36" t="str">
            <v xml:space="preserve">Delegatura para la supervisión del ahorro y la forma asociativa </v>
          </cell>
          <cell r="H36" t="str">
            <v>(N° de controles de legalidad realizados/ N° de controles de legalidad programados)</v>
          </cell>
          <cell r="I36">
            <v>1537</v>
          </cell>
          <cell r="J36">
            <v>0.08</v>
          </cell>
          <cell r="K36">
            <v>43132</v>
          </cell>
          <cell r="L36">
            <v>43465</v>
          </cell>
        </row>
        <row r="37">
          <cell r="F37" t="str">
            <v xml:space="preserve">Desarrollar las investigaciones en curso para emitir la decisión que en derecho corresponda y/o dar inicio a las que soliciten los grupos internos de trabajo.
Nota: Incluidos 500 (pendientes del año 2016), correspondiente a la actividad POA: "Realizar seguimiento a las organizaciones requeridas que no reportaron información financiera durante los años 2014 y 2015"  </v>
          </cell>
          <cell r="G37" t="str">
            <v xml:space="preserve">Delegatura para la supervisión del ahorro y la forma asociativa </v>
          </cell>
          <cell r="H37" t="str">
            <v>(N° de decisiones de fondo y/o actos de tramite de investigaciones realizados/ N° de seguimientos a investigaciones programados)</v>
          </cell>
          <cell r="I37">
            <v>1400</v>
          </cell>
          <cell r="J37">
            <v>0.08</v>
          </cell>
          <cell r="K37">
            <v>43132</v>
          </cell>
          <cell r="L37">
            <v>43465</v>
          </cell>
        </row>
        <row r="38">
          <cell r="F38" t="str">
            <v>Hacer evaluación extrasitu a organizaciones solidarias, con énfasis en las organizaciones diferentes a fondos de empleados  del nivel 1, 2 y 3 de supervisión y/o seguimientos a las evaluaciones realizadas en el año 2017.
Nota: Incluidos 150 (pendientes del año 2016), correspondiente a la actividad: "Revisar estados financieros del régimen simplificado  a organizaciones del grupo 3"</v>
          </cell>
          <cell r="G38" t="str">
            <v xml:space="preserve">Delegatura para la supervisión del ahorro y la forma asociativa </v>
          </cell>
          <cell r="H38" t="str">
            <v>(N° de evaluaciones extrasitu realizadas y/o requerimientos / N° de evaluaciones extrasitu y/o requerimientos programadas)</v>
          </cell>
          <cell r="I38">
            <v>950</v>
          </cell>
          <cell r="J38">
            <v>0.08</v>
          </cell>
          <cell r="K38">
            <v>43132</v>
          </cell>
          <cell r="L38">
            <v>43465</v>
          </cell>
        </row>
        <row r="39">
          <cell r="F39" t="str">
            <v>Realizar nuevos convenios interinstitucionales</v>
          </cell>
          <cell r="G39" t="str">
            <v xml:space="preserve">Delegatura  la supervisión del ahorro y la forma asociativa 
Delegatura para la supervisión de la actividad financiera
Oficina Asesora Jurídica
Despacho  </v>
          </cell>
          <cell r="H39" t="str">
            <v xml:space="preserve">No. Convenios realizados en el periodo / numero de convenios programados en el periodo </v>
          </cell>
          <cell r="I39">
            <v>2</v>
          </cell>
          <cell r="J39">
            <v>1</v>
          </cell>
          <cell r="K39">
            <v>43101</v>
          </cell>
          <cell r="L39">
            <v>43465</v>
          </cell>
        </row>
        <row r="40">
          <cell r="F40" t="str">
            <v xml:space="preserve">Realizar requerimientos a las organizaciones  que no reportaron información financiera durante el 2016 y 2017 </v>
          </cell>
          <cell r="G40" t="str">
            <v>Delegatura para la supervisión del ahorro y la forma asociativa
Oficina Asesora de Planeación y Sistemas</v>
          </cell>
          <cell r="H40" t="str">
            <v>(N°de entidades requeridas / No. De entidades a requerir programadas</v>
          </cell>
          <cell r="I40">
            <v>1000</v>
          </cell>
          <cell r="J40">
            <v>0.7</v>
          </cell>
          <cell r="K40">
            <v>43160</v>
          </cell>
          <cell r="L40">
            <v>43465</v>
          </cell>
        </row>
        <row r="41">
          <cell r="F41" t="str">
            <v>1500 nuevas organizaciones reportando información financiera</v>
          </cell>
          <cell r="G41" t="str">
            <v>Delegatura para la supervisión del ahorro y la forma asociativa 
Oficina Asesora de Planeación y Sistemas</v>
          </cell>
          <cell r="H41" t="str">
            <v>(N°  de organizaciones que reportan información / N° organizaciones que se espera reporten información)</v>
          </cell>
          <cell r="I41">
            <v>1500</v>
          </cell>
          <cell r="J41">
            <v>0.3</v>
          </cell>
          <cell r="K41">
            <v>43191</v>
          </cell>
          <cell r="L41">
            <v>43465</v>
          </cell>
        </row>
        <row r="42">
          <cell r="F42" t="str">
            <v>Ajustar la metodología de inspección en sus etapas de planeación, ejecución y elaboración de informes en el riesgo de liquidez</v>
          </cell>
          <cell r="G42" t="str">
            <v>Delegatura  la supervisión del ahorro y la forma asociativa 
Delegatura para la supervisión de la actividad financiera</v>
          </cell>
          <cell r="H42" t="str">
            <v>Número de guías elaboradas / Número de guías a elaborar</v>
          </cell>
          <cell r="I42">
            <v>1</v>
          </cell>
          <cell r="J42">
            <v>0.5</v>
          </cell>
          <cell r="K42">
            <v>43191</v>
          </cell>
          <cell r="L42">
            <v>43464</v>
          </cell>
        </row>
        <row r="43">
          <cell r="F43" t="str">
            <v xml:space="preserve">Ajustar la metodología de inspección en sus etapas de planeación, ejecución y elaboración de informes para fondos de empleados, ante nuevo marco regulatorio. </v>
          </cell>
          <cell r="G43" t="str">
            <v>Delegatura para la supervisión del ahorro y la forma asociativa</v>
          </cell>
          <cell r="H43" t="str">
            <v xml:space="preserve">Número de guías elaboradas / Número de guías programadas </v>
          </cell>
          <cell r="I43">
            <v>1</v>
          </cell>
          <cell r="J43">
            <v>0.5</v>
          </cell>
          <cell r="K43">
            <v>43132</v>
          </cell>
          <cell r="L43">
            <v>43465</v>
          </cell>
        </row>
        <row r="44">
          <cell r="F44" t="str">
            <v>Realizar mesas técnicas con los gremios</v>
          </cell>
          <cell r="G44" t="str">
            <v>Delegatura  la supervisión del ahorro y la forma asociativa 
Delegatura para la supervisión de la actividad financiera
Despacho</v>
          </cell>
          <cell r="H44" t="str">
            <v xml:space="preserve">Número de reuniones con los gremios realizadas  Número de reuniones programadas </v>
          </cell>
          <cell r="I44">
            <v>2</v>
          </cell>
          <cell r="J44">
            <v>1</v>
          </cell>
          <cell r="K44">
            <v>43101</v>
          </cell>
          <cell r="L44">
            <v>43465</v>
          </cell>
        </row>
        <row r="45">
          <cell r="F45" t="str">
            <v xml:space="preserve">Realizar una prueba piloto, ajustar el formato de medición de balance social y expedir la circular externa para su aplicación </v>
          </cell>
          <cell r="G45" t="str">
            <v>Delegatura  la supervisión del ahorro y la forma asociativa 
Delegatura para la supervisión de la actividad financiera
Oficina Jurídica
Despacho</v>
          </cell>
          <cell r="H45" t="str">
            <v>Actividades realizadas del proceso de formulación del balance social / Actividades programadas del proceso de formulación del balance social</v>
          </cell>
          <cell r="I45">
            <v>1</v>
          </cell>
          <cell r="J45">
            <v>0.5</v>
          </cell>
          <cell r="K45">
            <v>43132</v>
          </cell>
          <cell r="L45">
            <v>43464</v>
          </cell>
        </row>
        <row r="46">
          <cell r="F46" t="str">
            <v>Sensibilizar la  circular externa para presentación del balance social en asambleas</v>
          </cell>
          <cell r="G46" t="str">
            <v xml:space="preserve">Delegatura para la supervisión del ahorro y la forma asociativa </v>
          </cell>
          <cell r="H46" t="str">
            <v xml:space="preserve"># Videoconferencias realizadas / videoconferencias programadas </v>
          </cell>
          <cell r="I46">
            <v>1</v>
          </cell>
          <cell r="J46">
            <v>0.5</v>
          </cell>
          <cell r="K46">
            <v>43282</v>
          </cell>
          <cell r="L46">
            <v>43464</v>
          </cell>
        </row>
        <row r="47">
          <cell r="F47" t="str">
            <v>Realizar sensibilización sobre prácticas de Buen Gobierno en organizaciones del nivel 1 de supervisión</v>
          </cell>
          <cell r="G47" t="str">
            <v>Delegatura  la supervisión del ahorro y la forma asociativa 
Delegatura para la supervisión de la actividad financiera
Despacho</v>
          </cell>
          <cell r="H47" t="str">
            <v xml:space="preserve"> Número de sensibilizaciones realizadas/Número de sensibilizaciones programadas </v>
          </cell>
          <cell r="I47">
            <v>2</v>
          </cell>
          <cell r="J47">
            <v>1</v>
          </cell>
          <cell r="K47">
            <v>43252</v>
          </cell>
          <cell r="L47">
            <v>43464</v>
          </cell>
        </row>
        <row r="48">
          <cell r="F48" t="str">
            <v>Llevar a una solucion informática con la caracterización del modelo para el crecimiento del universo de las entidades que deben reportar información.</v>
          </cell>
          <cell r="G48" t="str">
            <v>Oficina Asesora de Planeación y Sistemas</v>
          </cell>
          <cell r="H48" t="str">
            <v>Crecimiento en el No. De organizaciones que reportan información</v>
          </cell>
          <cell r="I48">
            <v>1</v>
          </cell>
          <cell r="J48">
            <v>0.6</v>
          </cell>
          <cell r="K48">
            <v>43101</v>
          </cell>
          <cell r="L48">
            <v>43465</v>
          </cell>
        </row>
        <row r="49">
          <cell r="F49" t="str">
            <v>Establecer las reglas de negocio, intercambio y remisión de información  con  confecamaras (RUES) para realizar seguimiento del reporte de rendición de cuentas del universo de organizaciones vigiladas.</v>
          </cell>
          <cell r="G49" t="str">
            <v>Oficina Asesora de Planeación y Sistemas</v>
          </cell>
          <cell r="H49" t="str">
            <v>No. De entidades que se incorporan en la base de datos/No. De entidades del universo identificadas que no reportaron</v>
          </cell>
          <cell r="I49">
            <v>1</v>
          </cell>
          <cell r="J49">
            <v>0.4</v>
          </cell>
          <cell r="K49">
            <v>43101</v>
          </cell>
          <cell r="L49">
            <v>43465</v>
          </cell>
        </row>
        <row r="50">
          <cell r="F50" t="str">
            <v>Actualizar el marco de referencia técnica en la inteligencia de negocios</v>
          </cell>
          <cell r="G50" t="str">
            <v>Oficina Asesora de Planeación y Sistemas</v>
          </cell>
          <cell r="H50" t="str">
            <v>No documentos realizados / No documentos programados</v>
          </cell>
          <cell r="I50">
            <v>1</v>
          </cell>
          <cell r="J50">
            <v>0.2</v>
          </cell>
          <cell r="K50">
            <v>43101</v>
          </cell>
          <cell r="L50">
            <v>43465</v>
          </cell>
        </row>
        <row r="51">
          <cell r="F51" t="str">
            <v>Capacitar el usuario final sobre el alcance y uso de la herramienta</v>
          </cell>
          <cell r="G51" t="str">
            <v>Oficina Asesora de Planeación y Sistemas</v>
          </cell>
          <cell r="H51" t="str">
            <v>No capacitaciones realizadas / No capacitaciones programadas</v>
          </cell>
          <cell r="I51">
            <v>4</v>
          </cell>
          <cell r="J51">
            <v>0.2</v>
          </cell>
          <cell r="K51">
            <v>43282</v>
          </cell>
          <cell r="L51">
            <v>43465</v>
          </cell>
        </row>
        <row r="52">
          <cell r="F52" t="str">
            <v>Entrega de producto y registro intelectual del producto</v>
          </cell>
          <cell r="G52" t="str">
            <v>Oficina Asesora de Planeación y Sistemas</v>
          </cell>
          <cell r="H52" t="str">
            <v>Documento registrado</v>
          </cell>
          <cell r="I52">
            <v>1</v>
          </cell>
          <cell r="J52">
            <v>0.3</v>
          </cell>
          <cell r="K52">
            <v>43101</v>
          </cell>
          <cell r="L52">
            <v>43465</v>
          </cell>
        </row>
        <row r="53">
          <cell r="F53" t="str">
            <v>Incluir nuevas variables del formulario de rendición de cuentas de la circular básica contable y financiera y los ajustes, para la aplicación de normas NIIF y supervisión por riesgos, en la herramienta de inteligencia de negocios (Cubos de información).</v>
          </cell>
          <cell r="G53" t="str">
            <v>Oficina Asesora de Planeación y Sistemas</v>
          </cell>
          <cell r="H53" t="str">
            <v>No Cubos implementados / No de cubos programados</v>
          </cell>
          <cell r="I53">
            <v>3</v>
          </cell>
          <cell r="J53">
            <v>0.3</v>
          </cell>
          <cell r="K53">
            <v>43282</v>
          </cell>
          <cell r="L53">
            <v>43465</v>
          </cell>
        </row>
        <row r="54">
          <cell r="F54" t="str">
            <v>Hacer inventario de todos los desarrollos propios y contratados que tiene la Superintendencia</v>
          </cell>
          <cell r="G54" t="str">
            <v>Oficina Asesora de Planeación y Sistemas</v>
          </cell>
          <cell r="H54" t="str">
            <v>Inventario realizado</v>
          </cell>
          <cell r="I54">
            <v>1</v>
          </cell>
          <cell r="J54">
            <v>0.1</v>
          </cell>
          <cell r="K54">
            <v>43101</v>
          </cell>
          <cell r="L54">
            <v>43465</v>
          </cell>
        </row>
        <row r="55">
          <cell r="F55" t="str">
            <v>Análisis comparado de los aplicativos inventariados contra la metodología SCRUM para establecer las brechas de cada uno de ellos.</v>
          </cell>
          <cell r="G55" t="str">
            <v>Oficina Asesora de Planeación y Sistemas</v>
          </cell>
          <cell r="H55" t="str">
            <v>Documento realizado</v>
          </cell>
          <cell r="I55">
            <v>1</v>
          </cell>
          <cell r="J55">
            <v>0.1</v>
          </cell>
          <cell r="K55">
            <v>43101</v>
          </cell>
          <cell r="L55">
            <v>43465</v>
          </cell>
        </row>
        <row r="56">
          <cell r="F56" t="str">
            <v>Estructurar y capacitar sobre el uso interno de la metodología SCRUM por parte de usuarios y desarrolladores dentro de la entidad</v>
          </cell>
          <cell r="G56" t="str">
            <v>Oficina Asesora de Planeación y Sistemas</v>
          </cell>
          <cell r="H56" t="str">
            <v>No capacitaciones realizadoas / No Capacitaciones Programadas</v>
          </cell>
          <cell r="I56">
            <v>3</v>
          </cell>
          <cell r="J56">
            <v>0.2</v>
          </cell>
          <cell r="K56">
            <v>43101</v>
          </cell>
          <cell r="L56">
            <v>43465</v>
          </cell>
        </row>
        <row r="57">
          <cell r="F57" t="str">
            <v>Separar los ambientes de desarrollo y producción en hardware</v>
          </cell>
          <cell r="G57" t="str">
            <v>Oficina Asesora de Planeación y Sistemas</v>
          </cell>
          <cell r="H57" t="str">
            <v>No. De ambientes separados / No. De ambientes programados</v>
          </cell>
          <cell r="I57">
            <v>2</v>
          </cell>
          <cell r="J57">
            <v>0.2</v>
          </cell>
          <cell r="K57">
            <v>43101</v>
          </cell>
          <cell r="L57">
            <v>43465</v>
          </cell>
        </row>
        <row r="58">
          <cell r="F58" t="str">
            <v>Levantamiento de requisitos y desarrollo de productos bajo estandares de metodología SCRUM</v>
          </cell>
          <cell r="G58" t="str">
            <v>Oficina Asesora de Planeación y Sistemas</v>
          </cell>
          <cell r="H58" t="str">
            <v>Documento realizado</v>
          </cell>
          <cell r="I58">
            <v>1</v>
          </cell>
          <cell r="J58">
            <v>0.1</v>
          </cell>
          <cell r="K58">
            <v>43101</v>
          </cell>
          <cell r="L58">
            <v>43465</v>
          </cell>
        </row>
        <row r="59">
          <cell r="F59" t="str">
            <v>Actualización de procesos, procedimientos y formatos de la entidad en Isolución</v>
          </cell>
          <cell r="G59" t="str">
            <v>Oficina Asesora de Planeación y Sistemas</v>
          </cell>
          <cell r="H59" t="str">
            <v>Actualización realizada</v>
          </cell>
          <cell r="I59">
            <v>1</v>
          </cell>
          <cell r="J59">
            <v>0.1</v>
          </cell>
          <cell r="K59">
            <v>43101</v>
          </cell>
          <cell r="L59">
            <v>43465</v>
          </cell>
        </row>
        <row r="60">
          <cell r="F60" t="str">
            <v>Llevar los procesos actualizados a Isolución y establecer mediante el software la carga, seguimiento y divulgación de los resultados en cada uno de los procesos.</v>
          </cell>
          <cell r="G60" t="str">
            <v>Oficina Asesora de Planeación y Sistemas</v>
          </cell>
          <cell r="H60" t="str">
            <v>Procesos llevados a ISolución / total procesos Actualizados</v>
          </cell>
          <cell r="I60">
            <v>1</v>
          </cell>
          <cell r="J60">
            <v>0.1</v>
          </cell>
          <cell r="K60">
            <v>43101</v>
          </cell>
          <cell r="L60">
            <v>43465</v>
          </cell>
        </row>
        <row r="61">
          <cell r="F61" t="str">
            <v>Identificar los procesos que serán automatizados</v>
          </cell>
          <cell r="G61" t="str">
            <v>Oficina Asesora de Planeación y Sistemas</v>
          </cell>
          <cell r="H61" t="str">
            <v>Documento realizado</v>
          </cell>
          <cell r="I61">
            <v>1</v>
          </cell>
          <cell r="J61">
            <v>0.1</v>
          </cell>
          <cell r="K61">
            <v>43101</v>
          </cell>
          <cell r="L61">
            <v>43465</v>
          </cell>
        </row>
        <row r="62">
          <cell r="F62" t="str">
            <v>Análisis comparativo de tendencias del mercado tecnológico, marco definido por ministerio TIC y marco legal de la Supersolidaria.</v>
          </cell>
          <cell r="G62" t="str">
            <v>Oficina Asesora de Planeación y Sistemas</v>
          </cell>
          <cell r="H62" t="str">
            <v>No documentos realizados / No documentos programados</v>
          </cell>
          <cell r="I62">
            <v>1</v>
          </cell>
          <cell r="J62">
            <v>0.3</v>
          </cell>
          <cell r="K62">
            <v>43101</v>
          </cell>
          <cell r="L62">
            <v>43465</v>
          </cell>
        </row>
        <row r="63">
          <cell r="F63" t="str">
            <v>Formulación de los proyectos de inversión 2019 - 2022 bajos las lineas de gobernanza de TI</v>
          </cell>
          <cell r="G63" t="str">
            <v>Oficina Asesora de Planeación y Sistemas</v>
          </cell>
          <cell r="H63" t="str">
            <v>No  proyectos formulados / No proyectos programados</v>
          </cell>
          <cell r="I63">
            <v>3</v>
          </cell>
          <cell r="J63">
            <v>0.4</v>
          </cell>
          <cell r="K63">
            <v>43101</v>
          </cell>
          <cell r="L63">
            <v>43465</v>
          </cell>
        </row>
        <row r="64">
          <cell r="F64" t="str">
            <v>Presentar anteproyecto de presupuesto para vigencia 2019 incorporando los elementos de gobernanza de TI</v>
          </cell>
          <cell r="G64" t="str">
            <v>Oficina Asesora de Planeación y Sistemas</v>
          </cell>
          <cell r="H64" t="str">
            <v>Anteproyecto de presupuesto</v>
          </cell>
          <cell r="I64">
            <v>1</v>
          </cell>
          <cell r="J64">
            <v>0.3</v>
          </cell>
          <cell r="K64">
            <v>43101</v>
          </cell>
          <cell r="L64">
            <v>43465</v>
          </cell>
        </row>
        <row r="65">
          <cell r="F65" t="str">
            <v>Monitoreo de la fase 1 y 2 de la taxonomía para su correcto funcionamiento</v>
          </cell>
          <cell r="G65" t="str">
            <v>Oficina Asesora de Planeación y Sistemas</v>
          </cell>
          <cell r="H65" t="str">
            <v>Monitoreo realizado</v>
          </cell>
          <cell r="I65">
            <v>1</v>
          </cell>
          <cell r="J65">
            <v>1</v>
          </cell>
          <cell r="K65">
            <v>43101</v>
          </cell>
          <cell r="L65">
            <v>43465</v>
          </cell>
        </row>
        <row r="66">
          <cell r="F66" t="str">
            <v>Ampliar divulgación de uso de la sede electrónica dirigido a los funcionarios y entidades vigiladas</v>
          </cell>
          <cell r="G66" t="str">
            <v>Oficina Asesora de Planeación y Sistemas</v>
          </cell>
          <cell r="H66" t="str">
            <v>No divulgaciones realizadas /No divulgaciones programadas</v>
          </cell>
          <cell r="I66">
            <v>3</v>
          </cell>
          <cell r="J66">
            <v>0.4</v>
          </cell>
          <cell r="K66">
            <v>43101</v>
          </cell>
          <cell r="L66">
            <v>43465</v>
          </cell>
        </row>
        <row r="67">
          <cell r="F67" t="str">
            <v>Llevar a la sede electrónica los trámites que se deriven de la actualización de procesos, procedimientos y formatos.</v>
          </cell>
          <cell r="G67" t="str">
            <v>Oficina Asesora de Planeación y Sistemas</v>
          </cell>
          <cell r="H67" t="str">
            <v>No trámites llevados a sede electróica / No trámites Identificados para actualizar</v>
          </cell>
          <cell r="I67">
            <v>1</v>
          </cell>
          <cell r="J67">
            <v>0.4</v>
          </cell>
          <cell r="K67">
            <v>43101</v>
          </cell>
          <cell r="L67">
            <v>43465</v>
          </cell>
        </row>
        <row r="68">
          <cell r="F68" t="str">
            <v>Elaboración de un diagnóstico institucional del nuevo Modelo Integrado de Planeación y Gestión al sistema de gestión institucional con base en las herramientas de autodiagnósticos de la Función Pública y los resultados del FURAG, según aplique a la entidad.</v>
          </cell>
          <cell r="G68" t="str">
            <v>Oficina Asesora de Planeación y Sistemas</v>
          </cell>
          <cell r="H68" t="str">
            <v xml:space="preserve">Diagnóstico institucional </v>
          </cell>
          <cell r="I68">
            <v>1</v>
          </cell>
          <cell r="J68">
            <v>0.2</v>
          </cell>
          <cell r="K68">
            <v>43101</v>
          </cell>
          <cell r="L68">
            <v>43465</v>
          </cell>
        </row>
        <row r="69">
          <cell r="F69" t="str">
            <v>Migración del sistema esigna de MySQL a Oracle</v>
          </cell>
          <cell r="G69" t="str">
            <v>Oficina Asesora de Planeación y Sistemas</v>
          </cell>
          <cell r="H69" t="str">
            <v>No migraciones realizadas / No migraciones programadas</v>
          </cell>
          <cell r="I69">
            <v>1</v>
          </cell>
          <cell r="J69">
            <v>1</v>
          </cell>
          <cell r="K69">
            <v>43101</v>
          </cell>
          <cell r="L69">
            <v>43465</v>
          </cell>
        </row>
        <row r="70">
          <cell r="F70" t="str">
            <v>Cargar y parametrizar en iSolución los riesgos priorizados.</v>
          </cell>
          <cell r="G70" t="str">
            <v>Oficina Asesora de Planeación y Sistemas</v>
          </cell>
          <cell r="H70" t="str">
            <v>No Riesgos priorizados cargados / No Riesgos priorizados programados para cargar</v>
          </cell>
          <cell r="I70">
            <v>4</v>
          </cell>
          <cell r="J70">
            <v>0.6</v>
          </cell>
          <cell r="K70">
            <v>43101</v>
          </cell>
          <cell r="L70">
            <v>43465</v>
          </cell>
        </row>
        <row r="71">
          <cell r="F71" t="str">
            <v>Realizar seguimiento a las acciones para mitigación de los riesgos priorizados</v>
          </cell>
          <cell r="G71" t="str">
            <v>Oficina Asesora de Planeación y Sistemas</v>
          </cell>
          <cell r="H71" t="str">
            <v>No seguimientos realizados / No seguimientos programados</v>
          </cell>
          <cell r="I71">
            <v>2</v>
          </cell>
          <cell r="J71">
            <v>0.4</v>
          </cell>
          <cell r="K71">
            <v>43101</v>
          </cell>
          <cell r="L71">
            <v>43465</v>
          </cell>
        </row>
        <row r="72">
          <cell r="F72" t="str">
            <v>Sensibilización en el sistema integral ISO 14001</v>
          </cell>
          <cell r="G72" t="str">
            <v>Oficina Asesora de Planeación y Sistemas</v>
          </cell>
          <cell r="H72" t="str">
            <v>No sensibilizaciones ejecutadas / N sensibilizaciones programadas</v>
          </cell>
          <cell r="I72">
            <v>1</v>
          </cell>
          <cell r="J72">
            <v>0.15</v>
          </cell>
          <cell r="K72">
            <v>43101</v>
          </cell>
          <cell r="L72">
            <v>43465</v>
          </cell>
        </row>
        <row r="73">
          <cell r="F73" t="str">
            <v>Auditoría de cumplimiento de ISO 14001</v>
          </cell>
          <cell r="G73" t="str">
            <v>Oficina Asesora de Planeación y Sistemas</v>
          </cell>
          <cell r="H73" t="str">
            <v>No auditorias cumplimiento realizadas / No auditorias cumplimiento programadas</v>
          </cell>
          <cell r="I73">
            <v>1</v>
          </cell>
          <cell r="J73">
            <v>0.15</v>
          </cell>
          <cell r="K73">
            <v>43101</v>
          </cell>
          <cell r="L73">
            <v>43465</v>
          </cell>
        </row>
        <row r="74">
          <cell r="F74" t="str">
            <v>Sensibilización en el sistema de gestión de seguridad de información ISO 27001</v>
          </cell>
          <cell r="G74" t="str">
            <v>Oficina Asesora de Planeación y Sistemas</v>
          </cell>
          <cell r="H74" t="str">
            <v>No sensibilizaciones ejecutadas / N sensibilizaciones programadas</v>
          </cell>
          <cell r="I74">
            <v>1</v>
          </cell>
          <cell r="J74">
            <v>0.15</v>
          </cell>
          <cell r="K74">
            <v>43101</v>
          </cell>
          <cell r="L74">
            <v>43465</v>
          </cell>
        </row>
        <row r="75">
          <cell r="F75" t="str">
            <v>Expedición acto administrativo donde se adopta ISO 27001 como marco estandar para la gestión de la seguridad de la información</v>
          </cell>
          <cell r="G75" t="str">
            <v>Oficina Asesora de Planeación y Sistemas</v>
          </cell>
          <cell r="H75" t="str">
            <v>Acto administrativo</v>
          </cell>
          <cell r="I75">
            <v>1</v>
          </cell>
          <cell r="J75">
            <v>0.15</v>
          </cell>
          <cell r="K75">
            <v>43101</v>
          </cell>
          <cell r="L75">
            <v>43465</v>
          </cell>
        </row>
        <row r="76">
          <cell r="F76" t="str">
            <v>Auditoría interna al sistema de gestión de seguridad de información ISO 27001.</v>
          </cell>
          <cell r="G76" t="str">
            <v>Oficina Asesora de Planeación y Sistemas</v>
          </cell>
          <cell r="H76" t="str">
            <v>Auditoría interna</v>
          </cell>
          <cell r="I76">
            <v>1</v>
          </cell>
          <cell r="J76">
            <v>0.2</v>
          </cell>
          <cell r="K76">
            <v>43101</v>
          </cell>
          <cell r="L76">
            <v>43465</v>
          </cell>
        </row>
        <row r="77">
          <cell r="F77" t="str">
            <v>Auditoría de certificación del sistema de gestión de seguridad de información ISO 27001.</v>
          </cell>
          <cell r="G77" t="str">
            <v>Oficina Asesora de Planeación y Sistemas</v>
          </cell>
          <cell r="H77" t="str">
            <v xml:space="preserve">Auditoria de certificación </v>
          </cell>
          <cell r="I77">
            <v>1</v>
          </cell>
          <cell r="J77">
            <v>0.2</v>
          </cell>
          <cell r="K77">
            <v>43101</v>
          </cell>
          <cell r="L77">
            <v>43465</v>
          </cell>
        </row>
        <row r="78">
          <cell r="F78" t="str">
            <v>Actualización de las tablas de retención documental TRD</v>
          </cell>
          <cell r="G78" t="str">
            <v>Oficina Asesora de Planeación y Sistemas</v>
          </cell>
          <cell r="H78" t="str">
            <v>Actualizaciones realizadas</v>
          </cell>
          <cell r="I78">
            <v>1</v>
          </cell>
          <cell r="J78">
            <v>0.4</v>
          </cell>
          <cell r="K78">
            <v>43101</v>
          </cell>
          <cell r="L78">
            <v>43465</v>
          </cell>
        </row>
        <row r="79">
          <cell r="F79" t="str">
            <v>Presentación ante el comité de archivo de las tablas de valoración documental</v>
          </cell>
          <cell r="G79" t="str">
            <v>Oficina Asesora de Planeación y Sistemas</v>
          </cell>
          <cell r="H79" t="str">
            <v>Presentación ante comité de archivo</v>
          </cell>
          <cell r="I79">
            <v>1</v>
          </cell>
          <cell r="J79">
            <v>0.4</v>
          </cell>
          <cell r="K79">
            <v>43101</v>
          </cell>
          <cell r="L79">
            <v>43465</v>
          </cell>
        </row>
        <row r="80">
          <cell r="F80" t="str">
            <v>Traslado de archivo fisico de gestión del piso 11 a DANSOCIAL</v>
          </cell>
          <cell r="G80" t="str">
            <v>Oficina Asesora de Planeación y Sistemas</v>
          </cell>
          <cell r="H80" t="str">
            <v xml:space="preserve">Traslado de archivo físico </v>
          </cell>
          <cell r="I80">
            <v>1</v>
          </cell>
          <cell r="J80">
            <v>0.2</v>
          </cell>
          <cell r="K80">
            <v>43101</v>
          </cell>
          <cell r="L80">
            <v>43465</v>
          </cell>
        </row>
        <row r="81">
          <cell r="F81" t="str">
            <v>Implementar una actividad para el mejoramiento de la Atención al Ciudadano (Protocolo de Atención y Servicio al ciudadano)</v>
          </cell>
          <cell r="G81" t="str">
            <v>Grupo de  Servicio al Ciudadano - Delegatura para la supervisión del ahorro y la forma asociativa</v>
          </cell>
          <cell r="H81" t="str">
            <v>Protocolo</v>
          </cell>
          <cell r="I81">
            <v>1</v>
          </cell>
          <cell r="J81">
            <v>0.5</v>
          </cell>
          <cell r="K81">
            <v>43190</v>
          </cell>
          <cell r="L81">
            <v>43464</v>
          </cell>
        </row>
        <row r="82">
          <cell r="F82" t="str">
            <v xml:space="preserve">Hacer seguimiento trimestral a la atención de PQRS </v>
          </cell>
          <cell r="G82" t="str">
            <v>Grupo de  Servicio al Ciudadano - Delegatura para la supervisión del ahorro y la forma asociativa</v>
          </cell>
          <cell r="H82" t="str">
            <v>(Nº de seguimientos realizados/ Nº de seguimientos programados)</v>
          </cell>
          <cell r="I82">
            <v>3</v>
          </cell>
          <cell r="J82">
            <v>0.5</v>
          </cell>
          <cell r="K82">
            <v>43220</v>
          </cell>
          <cell r="L82">
            <v>43464</v>
          </cell>
        </row>
        <row r="83">
          <cell r="F83" t="str">
            <v>Velar por el cumplimiento  de la Resolución por medio de la cual se reglamentó el Derecho de Petición en la entidad</v>
          </cell>
          <cell r="G83" t="str">
            <v>Grupo de  Servicio al Ciudadano - Delegatura para la supervisión del ahorro y la forma asociativa</v>
          </cell>
          <cell r="H83" t="str">
            <v xml:space="preserve"> (Nº de seguimientos realizados/No. De siguientes programas</v>
          </cell>
          <cell r="I83">
            <v>3</v>
          </cell>
          <cell r="J83">
            <v>1</v>
          </cell>
          <cell r="K83">
            <v>43281</v>
          </cell>
          <cell r="L83">
            <v>43464</v>
          </cell>
        </row>
        <row r="84">
          <cell r="F84" t="str">
            <v>Solicitar ajustes tecnológicos implementados para atender las PQRSD</v>
          </cell>
          <cell r="G84" t="str">
            <v xml:space="preserve">Grupo de  Servicio al Ciudadano - Delegatura para la supervisión del ahorro y la forma asociativa 
Oficina Asesora de Planeación y sistemas y Despacho </v>
          </cell>
          <cell r="H84" t="str">
            <v xml:space="preserve">No. de ajustes realizados / No. De ajustes programados </v>
          </cell>
          <cell r="I84">
            <v>1</v>
          </cell>
          <cell r="J84">
            <v>1</v>
          </cell>
          <cell r="K84">
            <v>43266</v>
          </cell>
          <cell r="L84">
            <v>43464</v>
          </cell>
        </row>
        <row r="85">
          <cell r="F85" t="str">
            <v>Establecer el Plan de Presencia Institucional en el marco de la Participación Social</v>
          </cell>
          <cell r="G85" t="str">
            <v>Grupo de  Servicio al Ciudadano - Delegatura para la supervisión del ahorro y la forma asociativa</v>
          </cell>
          <cell r="H85" t="str">
            <v xml:space="preserve">Plan de Presencia Institucional </v>
          </cell>
          <cell r="I85">
            <v>1</v>
          </cell>
          <cell r="J85">
            <v>0.5</v>
          </cell>
          <cell r="K85">
            <v>43253</v>
          </cell>
          <cell r="L85">
            <v>43281</v>
          </cell>
        </row>
        <row r="86">
          <cell r="F86" t="str">
            <v>Ejecutar el Plan de Presencia Institucional en el marco de la Participación Social</v>
          </cell>
          <cell r="G86" t="str">
            <v>Grupo de  Servicio al Ciudadano - Delegatura para la supervisión del ahorro y la forma asociativa</v>
          </cell>
          <cell r="H86" t="str">
            <v xml:space="preserve">  Plan de Presencia Institucional</v>
          </cell>
          <cell r="I86">
            <v>1</v>
          </cell>
          <cell r="J86">
            <v>0.5</v>
          </cell>
          <cell r="K86">
            <v>43282</v>
          </cell>
          <cell r="L86">
            <v>43464</v>
          </cell>
        </row>
        <row r="87">
          <cell r="F87" t="str">
            <v>Presentar informe estadístico de entidades más recurrentes  en Derechos de Petición</v>
          </cell>
          <cell r="G87" t="str">
            <v>Grupo de  Servicio al Ciudadano - Delegatura para la supervisión del ahorro y la forma asociativa</v>
          </cell>
          <cell r="H87" t="str">
            <v xml:space="preserve"> No, de informes Numero de informes estadísticos presentados / No. De informes estadísticos programados </v>
          </cell>
          <cell r="I87">
            <v>2</v>
          </cell>
          <cell r="J87">
            <v>1</v>
          </cell>
          <cell r="K87">
            <v>43281</v>
          </cell>
          <cell r="L87">
            <v>43464</v>
          </cell>
        </row>
        <row r="88">
          <cell r="F88" t="str">
            <v xml:space="preserve">Actualizar la matriz de riesgos </v>
          </cell>
          <cell r="G88" t="str">
            <v>Grupo de  Servicio al Ciudadano - Delegatura para la supervisión del ahorro y la forma asociativa
Despacho</v>
          </cell>
          <cell r="H88" t="str">
            <v xml:space="preserve"> No, de actualizaciones realizadas / No de actualizaciones programadas </v>
          </cell>
          <cell r="I88">
            <v>1</v>
          </cell>
          <cell r="J88">
            <v>0.6</v>
          </cell>
          <cell r="K88">
            <v>43311</v>
          </cell>
          <cell r="L88">
            <v>43464</v>
          </cell>
        </row>
        <row r="89">
          <cell r="F89" t="str">
            <v xml:space="preserve">Hacer seguimiento a  la Matriz de riesgo  </v>
          </cell>
          <cell r="G89" t="str">
            <v>Grupo de  Servicio al Ciudadano - Delegatura para la supervisión del ahorro y la forma asociativa</v>
          </cell>
          <cell r="H89" t="str">
            <v xml:space="preserve">(Nº de seguimientos realizados//No seguimientos programados </v>
          </cell>
          <cell r="I89">
            <v>1</v>
          </cell>
          <cell r="J89">
            <v>0.4</v>
          </cell>
          <cell r="K89">
            <v>43373</v>
          </cell>
          <cell r="L89">
            <v>43464</v>
          </cell>
        </row>
        <row r="90">
          <cell r="F90" t="str">
            <v xml:space="preserve">Realizar seguimiento trimestral de la atención al ciudadano y del Servicio al ciudadano  </v>
          </cell>
          <cell r="G90" t="str">
            <v>Grupo de  Servicio al Ciudadano - Delegatura para la supervisión del ahorro y la forma asociativa</v>
          </cell>
          <cell r="H90" t="str">
            <v xml:space="preserve">(Nº de seguimientos realizados//No seguimientos programados </v>
          </cell>
          <cell r="I90">
            <v>3</v>
          </cell>
          <cell r="J90">
            <v>1</v>
          </cell>
          <cell r="K90">
            <v>43101</v>
          </cell>
          <cell r="L90">
            <v>43464</v>
          </cell>
        </row>
        <row r="91">
          <cell r="F91" t="str">
            <v>Difundir las cartillas y documentos que incluyan  deberes y derechos de los asociados y las organizaciones vigiladas</v>
          </cell>
          <cell r="G91" t="str">
            <v>Oficina de Comunicaciones
Despacho</v>
          </cell>
          <cell r="H91" t="str">
            <v xml:space="preserve">No de eventos en los que se promociona las cartillas y documentos donde se promocionan las cartillas  / No, de eventos programados </v>
          </cell>
          <cell r="I91">
            <v>4</v>
          </cell>
          <cell r="J91">
            <v>1</v>
          </cell>
          <cell r="K91">
            <v>43101</v>
          </cell>
          <cell r="L91">
            <v>43464</v>
          </cell>
        </row>
        <row r="92">
          <cell r="F92" t="str">
            <v>Realizar acciones de promoción para la conformación de veedurías ciudadanas.</v>
          </cell>
          <cell r="G92" t="str">
            <v>Grupo de  Servicio al Ciudadano - Delegatura para la supervisión del ahorro y la forma asociativa 
Despacho</v>
          </cell>
          <cell r="H92" t="str">
            <v xml:space="preserve"> (N° de Veedurías Ciudadanas conformadas/N° de Veedurías Ciudadanas a conformar)</v>
          </cell>
          <cell r="I92">
            <v>1</v>
          </cell>
          <cell r="J92">
            <v>1</v>
          </cell>
          <cell r="K92" t="str">
            <v>30/06/218</v>
          </cell>
          <cell r="L92">
            <v>43464</v>
          </cell>
        </row>
        <row r="93">
          <cell r="F93" t="str">
            <v>Identificar causas de fallos condenatorios en contra de la Superintendencia.
Construir acciones para mitigar las causas que originaron fallos condenatorios.
Ejecutar dichas acciones dentro del término programado.</v>
          </cell>
          <cell r="G93" t="str">
            <v>Oficina Asesora Jurídica</v>
          </cell>
          <cell r="H93" t="str">
            <v>% avance en la identificación, elaboración de acciones y ejecución de éstas dentro de la política para la prevención del daño antijurídico.</v>
          </cell>
          <cell r="I93">
            <v>1</v>
          </cell>
          <cell r="J93">
            <v>1</v>
          </cell>
          <cell r="K93">
            <v>43132</v>
          </cell>
          <cell r="L93">
            <v>43464</v>
          </cell>
        </row>
        <row r="94">
          <cell r="F94" t="str">
            <v>Emitir criterios unificadores en aspectos de supervisión</v>
          </cell>
          <cell r="G94" t="str">
            <v>Oficina Asesora Jurídica</v>
          </cell>
          <cell r="H94" t="str">
            <v>Cinco (5) conceptos unificados en aspectos de supervisión.</v>
          </cell>
          <cell r="I94">
            <v>1</v>
          </cell>
          <cell r="J94">
            <v>1</v>
          </cell>
          <cell r="K94">
            <v>43132</v>
          </cell>
          <cell r="L94">
            <v>43464</v>
          </cell>
        </row>
        <row r="95">
          <cell r="F95" t="str">
            <v>Compilar la normativa aplicable al sector vigilado por la Supersolidaria.</v>
          </cell>
          <cell r="G95" t="str">
            <v>Oficina Asesora Jurídica</v>
          </cell>
          <cell r="H95" t="str">
            <v>N° de normas identificadas / N° de normas existentes que aplican al sector vigilado</v>
          </cell>
          <cell r="I95">
            <v>1</v>
          </cell>
          <cell r="J95">
            <v>1</v>
          </cell>
          <cell r="K95">
            <v>43132</v>
          </cell>
          <cell r="L95">
            <v>43464</v>
          </cell>
        </row>
        <row r="96">
          <cell r="F96" t="str">
            <v>Presentar y conceptuar sobre  iniciativas legislativas o reglamentarias aplicables al sector</v>
          </cell>
          <cell r="G96" t="str">
            <v>Oficina Asesora Jurídica</v>
          </cell>
          <cell r="H96" t="str">
            <v>N° proyectos legislativos analizados / N° total de proyectos legislativos presentados para análisis</v>
          </cell>
          <cell r="I96">
            <v>1</v>
          </cell>
          <cell r="J96">
            <v>1</v>
          </cell>
          <cell r="K96">
            <v>43132</v>
          </cell>
          <cell r="L96">
            <v>43464</v>
          </cell>
        </row>
        <row r="97">
          <cell r="F97" t="str">
            <v xml:space="preserve">Proyectar  un ajuste a la Circular Básica Contable y Financiera en materia de riesgo de crédito y riesgo de liquidez r   </v>
          </cell>
          <cell r="G97" t="str">
            <v>Delegatura  la supervisión del ahorro y la forma asociativa 
Delegatura para la supervisión de la actividad financiera
Despacho</v>
          </cell>
          <cell r="H97" t="str">
            <v xml:space="preserve">  N° marcos regulatorios expedidos / N° de marcos regulatorios proyectados </v>
          </cell>
          <cell r="I97">
            <v>1</v>
          </cell>
          <cell r="J97">
            <v>0.3</v>
          </cell>
          <cell r="K97">
            <v>43191</v>
          </cell>
          <cell r="L97">
            <v>43464</v>
          </cell>
        </row>
        <row r="98">
          <cell r="F98" t="str">
            <v>Revisar t/o actulaizar la Circular Básica Contable y Financiera y Circular Básica Jurídica, en cuanto a NIF, SARL Y SARLAFT</v>
          </cell>
          <cell r="G98" t="str">
            <v>Delegatura  la supervisión del ahorro y la forma asociativa 
Delegatura para la supervisión de la actividad financiera
Despacho</v>
          </cell>
          <cell r="H98" t="str">
            <v xml:space="preserve">  N° de revisiones  N° de circulares proyectadas a ajustar  </v>
          </cell>
          <cell r="I98">
            <v>2</v>
          </cell>
          <cell r="J98">
            <v>0.3</v>
          </cell>
          <cell r="K98">
            <v>43191</v>
          </cell>
          <cell r="L98">
            <v>43464</v>
          </cell>
        </row>
        <row r="99">
          <cell r="F99" t="str">
            <v xml:space="preserve">Realizar la revisión jurídica para la emisión de las normas, según la solicitud de parte de las Misionales </v>
          </cell>
          <cell r="G99" t="str">
            <v>Oficina Asesora Jurídica</v>
          </cell>
          <cell r="H99" t="str">
            <v>No. de revisiones realizadas/ No. de revisiones solicitadas</v>
          </cell>
          <cell r="I99">
            <v>2</v>
          </cell>
          <cell r="J99">
            <v>0.4</v>
          </cell>
          <cell r="K99">
            <v>43221</v>
          </cell>
          <cell r="L99">
            <v>43464</v>
          </cell>
        </row>
        <row r="100">
          <cell r="F100" t="str">
            <v>Identificar los mecanismos para garantizar el acceso a la información básica y sobre la estructura de la entidad en medios diferentes al medio electrónico (Min hacienda)</v>
          </cell>
          <cell r="G100" t="str">
            <v>Oficina de Comunicaciones</v>
          </cell>
          <cell r="H100" t="str">
            <v>Informe de identificación de canales</v>
          </cell>
          <cell r="I100">
            <v>1</v>
          </cell>
          <cell r="J100">
            <v>0.2</v>
          </cell>
          <cell r="K100">
            <v>43160</v>
          </cell>
          <cell r="L100">
            <v>43435</v>
          </cell>
        </row>
        <row r="101">
          <cell r="F101" t="str">
            <v xml:space="preserve">Implementar un mecanismo para el acceso a la información básica y sobre la estructura de la entidad en medio diferentes al medio electrónico (Min hacienda) </v>
          </cell>
          <cell r="G101" t="str">
            <v>Oficina de Comunicaciones</v>
          </cell>
          <cell r="H101" t="str">
            <v>No. de mecanismos implementados/ No. de mecanismos programados</v>
          </cell>
          <cell r="I101">
            <v>1</v>
          </cell>
          <cell r="J101">
            <v>0.2</v>
          </cell>
          <cell r="K101">
            <v>43160</v>
          </cell>
          <cell r="L101">
            <v>43465</v>
          </cell>
        </row>
        <row r="102">
          <cell r="F102" t="str">
            <v xml:space="preserve">Promover las campañas para fortalecer el portal Web y sensibilizar el uso de las APP (min hacienda) </v>
          </cell>
          <cell r="G102" t="str">
            <v>Oficina de Comunicaciones</v>
          </cell>
          <cell r="H102" t="str">
            <v>No. de campañas implementadas/ No. de campañas programadas</v>
          </cell>
          <cell r="I102">
            <v>2</v>
          </cell>
          <cell r="J102">
            <v>0.3</v>
          </cell>
          <cell r="K102">
            <v>43160</v>
          </cell>
          <cell r="L102">
            <v>43465</v>
          </cell>
        </row>
        <row r="103">
          <cell r="F103" t="str">
            <v>Visibilizar a las organizaciones solidarias vigiladas en SARO, SARM, NIF y Normas de aseguramiento</v>
          </cell>
          <cell r="G103" t="str">
            <v>Oficina de Comunicaciones</v>
          </cell>
          <cell r="H103" t="str">
            <v>(No. Eventos de Sensibilización realizados/No. de Eventos de Sensibilización programados)</v>
          </cell>
          <cell r="I103">
            <v>4</v>
          </cell>
          <cell r="J103">
            <v>0.3</v>
          </cell>
          <cell r="K103">
            <v>43282</v>
          </cell>
          <cell r="L103">
            <v>43465</v>
          </cell>
        </row>
        <row r="104">
          <cell r="F104" t="str">
            <v>Participar en eventos realizados por entidades publicas y privadas del sector solidario.</v>
          </cell>
          <cell r="G104" t="str">
            <v>Oficina de Comunicaciones</v>
          </cell>
          <cell r="H104" t="str">
            <v>(No. eventos de otras entidades en los que participó la Superintendencia/ No. eventos organizados otras entidades)</v>
          </cell>
          <cell r="I104">
            <v>10</v>
          </cell>
          <cell r="J104">
            <v>1</v>
          </cell>
          <cell r="K104">
            <v>43132</v>
          </cell>
          <cell r="L104">
            <v>43465</v>
          </cell>
        </row>
        <row r="105">
          <cell r="F105" t="str">
            <v>Realizar mensualmente la  publicación interna del notisolidario con las principales acciones desarrolladas por la Supersolidaria</v>
          </cell>
          <cell r="G105" t="str">
            <v>Oficina de Comunicaciones</v>
          </cell>
          <cell r="H105" t="str">
            <v>(N° de publicaciones internas ejecutadas/ N° de publicaciones internas programadas)</v>
          </cell>
          <cell r="I105">
            <v>12</v>
          </cell>
          <cell r="J105">
            <v>0.3</v>
          </cell>
          <cell r="K105">
            <v>43130</v>
          </cell>
          <cell r="L105">
            <v>43465</v>
          </cell>
        </row>
        <row r="106">
          <cell r="F106" t="str">
            <v>Difusión de las acciones desarrolladas por la Supersolidaria a través de la cartelera electrónica.</v>
          </cell>
          <cell r="G106" t="str">
            <v>Oficina de Comunicaciones</v>
          </cell>
          <cell r="H106" t="str">
            <v>(N° de difusiones internas ejecutadas/ N° de difusiones internas programadas)</v>
          </cell>
          <cell r="I106">
            <v>52</v>
          </cell>
          <cell r="J106">
            <v>0.3</v>
          </cell>
          <cell r="K106">
            <v>43101</v>
          </cell>
          <cell r="L106">
            <v>43465</v>
          </cell>
        </row>
        <row r="107">
          <cell r="F107" t="str">
            <v>Actualizar la intranet de la entidad con las principales acciones desarrolladas por la Supersolidaria</v>
          </cell>
          <cell r="G107" t="str">
            <v>Oficina de Comunicaciones</v>
          </cell>
          <cell r="H107" t="str">
            <v>(N° de actualizaciones a la intranet/ N° de actualizaciones a la intranet programadas)</v>
          </cell>
          <cell r="I107">
            <v>52</v>
          </cell>
          <cell r="J107">
            <v>0.4</v>
          </cell>
          <cell r="K107">
            <v>43101</v>
          </cell>
          <cell r="L107">
            <v>43465</v>
          </cell>
        </row>
        <row r="108">
          <cell r="F108" t="str">
            <v xml:space="preserve">Participar activamente en los espacios convocados con las demás instituciones y con los gremios del sector </v>
          </cell>
          <cell r="G108" t="str">
            <v>Despacho</v>
          </cell>
          <cell r="H108" t="str">
            <v>Nº de espacios en los que se participó/No de espacios a los que fue convocada la entidad</v>
          </cell>
          <cell r="I108">
            <v>5</v>
          </cell>
          <cell r="J108">
            <v>1</v>
          </cell>
          <cell r="K108">
            <v>43132</v>
          </cell>
          <cell r="L108">
            <v>43464</v>
          </cell>
        </row>
        <row r="109">
          <cell r="F109" t="str">
            <v>Promover alianzas estratégicas y de cooperación técnica con organizaciones internacionales.</v>
          </cell>
          <cell r="G109" t="str">
            <v>Despacho</v>
          </cell>
          <cell r="H109" t="str">
            <v>No de alianzas estratégicas establecidas</v>
          </cell>
          <cell r="I109">
            <v>1</v>
          </cell>
          <cell r="J109">
            <v>1</v>
          </cell>
          <cell r="K109">
            <v>43132</v>
          </cell>
          <cell r="L109">
            <v>43464</v>
          </cell>
        </row>
        <row r="110">
          <cell r="F110" t="str">
            <v xml:space="preserve">Proveer los cargos vacantes para el fortalecimiento de las áreas de la Superintendencia </v>
          </cell>
          <cell r="G110" t="str">
            <v>Secretaría General</v>
          </cell>
          <cell r="H110" t="str">
            <v>(N° de cargos provistos / N° de cargos vacantes)</v>
          </cell>
          <cell r="I110">
            <v>48</v>
          </cell>
          <cell r="J110">
            <v>0.3</v>
          </cell>
          <cell r="K110">
            <v>43269</v>
          </cell>
          <cell r="L110">
            <v>43312</v>
          </cell>
        </row>
        <row r="111">
          <cell r="F111" t="str">
            <v xml:space="preserve">Actualizar la guía de situaciones administrativas </v>
          </cell>
          <cell r="G111" t="str">
            <v>Secretaría General</v>
          </cell>
          <cell r="H111" t="str">
            <v>Guía actualizada</v>
          </cell>
          <cell r="I111">
            <v>1</v>
          </cell>
          <cell r="J111">
            <v>0.4</v>
          </cell>
          <cell r="K111">
            <v>43160</v>
          </cell>
          <cell r="L111">
            <v>43251</v>
          </cell>
        </row>
        <row r="112">
          <cell r="F112" t="str">
            <v xml:space="preserve">Actualizar el procedimiento de talento humano </v>
          </cell>
          <cell r="G112" t="str">
            <v>Secretaría General</v>
          </cell>
          <cell r="H112" t="str">
            <v xml:space="preserve">Procedimiento actualizado </v>
          </cell>
          <cell r="I112">
            <v>1</v>
          </cell>
          <cell r="J112">
            <v>0.2</v>
          </cell>
          <cell r="K112">
            <v>43160</v>
          </cell>
          <cell r="L112">
            <v>43312</v>
          </cell>
        </row>
        <row r="113">
          <cell r="F113" t="str">
            <v>Realizar el proceso de inducción y reinducción de los funcionarios y contratistas de la Superintendencia</v>
          </cell>
          <cell r="G113" t="str">
            <v>Secretaría General</v>
          </cell>
          <cell r="H113" t="str">
            <v xml:space="preserve">(N° de servidores contratados / N° de servidores capacitados) </v>
          </cell>
          <cell r="I113">
            <v>1</v>
          </cell>
          <cell r="J113">
            <v>0.1</v>
          </cell>
          <cell r="K113">
            <v>43132</v>
          </cell>
          <cell r="L113">
            <v>43465</v>
          </cell>
        </row>
        <row r="114">
          <cell r="F114" t="str">
            <v>Elaborar, adoptar e implementar el modelo de evaluación de gestión.</v>
          </cell>
          <cell r="G114" t="str">
            <v>Secretaría General</v>
          </cell>
          <cell r="H114" t="str">
            <v xml:space="preserve">Modelo de evaluación de gestión adoptado </v>
          </cell>
          <cell r="I114">
            <v>1</v>
          </cell>
          <cell r="J114">
            <v>1</v>
          </cell>
          <cell r="K114">
            <v>43374</v>
          </cell>
          <cell r="L114">
            <v>43465</v>
          </cell>
        </row>
        <row r="115">
          <cell r="F115" t="str">
            <v>Realizar entrenamiento en el puesto de trabajo a los servidores encargados o por nuevo nombramiento que pertenecen a la planta de personal</v>
          </cell>
          <cell r="G115" t="str">
            <v>Secretaría General</v>
          </cell>
          <cell r="H115" t="str">
            <v xml:space="preserve">(N° de servidores encargados o vinculados / N° de entrenamientos realizados </v>
          </cell>
          <cell r="I115">
            <v>60</v>
          </cell>
          <cell r="J115">
            <v>0.5</v>
          </cell>
          <cell r="K115">
            <v>43132</v>
          </cell>
          <cell r="L115">
            <v>43465</v>
          </cell>
        </row>
        <row r="116">
          <cell r="F116" t="str">
            <v>Fortalecer las competencias de los supervisores normas de aseguramiento de la información  NIA</v>
          </cell>
          <cell r="G116" t="str">
            <v>Secretaría General</v>
          </cell>
          <cell r="H116" t="str">
            <v>(funcionarios capacitados/sobre los programados )</v>
          </cell>
          <cell r="I116">
            <v>30</v>
          </cell>
          <cell r="J116">
            <v>0.5</v>
          </cell>
          <cell r="K116">
            <v>43252</v>
          </cell>
          <cell r="L116">
            <v>43465</v>
          </cell>
        </row>
        <row r="117">
          <cell r="F117" t="str">
            <v>Establecer el Plan Institucional de Capacitación de la Supersolidaria</v>
          </cell>
          <cell r="G117" t="str">
            <v>Secretaría General</v>
          </cell>
          <cell r="H117" t="str">
            <v>Plan Institucional de Capacitación aprobado</v>
          </cell>
          <cell r="I117">
            <v>1</v>
          </cell>
          <cell r="J117">
            <v>0.2</v>
          </cell>
          <cell r="K117">
            <v>43160</v>
          </cell>
          <cell r="L117">
            <v>43465</v>
          </cell>
        </row>
        <row r="118">
          <cell r="F118" t="str">
            <v>Ejecutar el Plan Institucional de Capacitación de la Supersolidaria</v>
          </cell>
          <cell r="G118" t="str">
            <v>Secretaría General</v>
          </cell>
          <cell r="H118" t="str">
            <v xml:space="preserve"> Plan ejecutado</v>
          </cell>
          <cell r="I118">
            <v>1</v>
          </cell>
          <cell r="J118">
            <v>0.8</v>
          </cell>
          <cell r="K118">
            <v>43160</v>
          </cell>
          <cell r="L118">
            <v>43465</v>
          </cell>
        </row>
        <row r="119">
          <cell r="F119" t="str">
            <v>Establecer el Plan de Bienestar de la Supersolidaria</v>
          </cell>
          <cell r="G119" t="str">
            <v>Secretaría General</v>
          </cell>
          <cell r="H119" t="str">
            <v>Plan de Bienestar aprobado</v>
          </cell>
          <cell r="I119">
            <v>1</v>
          </cell>
          <cell r="J119">
            <v>0.2</v>
          </cell>
          <cell r="K119">
            <v>43160</v>
          </cell>
          <cell r="L119">
            <v>43465</v>
          </cell>
        </row>
        <row r="120">
          <cell r="F120" t="str">
            <v>Ejecutar el Plan de Bienestar de la Supersolidaria</v>
          </cell>
          <cell r="G120" t="str">
            <v>Secretaría General</v>
          </cell>
          <cell r="H120" t="str">
            <v>Plan de Bienestar Plan de bienestar ejecutado</v>
          </cell>
          <cell r="I120">
            <v>1</v>
          </cell>
          <cell r="J120">
            <v>0.6</v>
          </cell>
          <cell r="K120">
            <v>43132</v>
          </cell>
          <cell r="L120">
            <v>43465</v>
          </cell>
        </row>
        <row r="121">
          <cell r="F121" t="str">
            <v xml:space="preserve">Adecuación de puestos de trabajo y divisiones de oficina en los pisos 11 y 15 de propiedad de la Supersolidaria </v>
          </cell>
          <cell r="G121" t="str">
            <v>Secretaría General</v>
          </cell>
          <cell r="H121" t="str">
            <v xml:space="preserve"> No de pisos adecuados / No de pisos programados </v>
          </cell>
          <cell r="I121">
            <v>2</v>
          </cell>
          <cell r="J121">
            <v>0.2</v>
          </cell>
          <cell r="K121">
            <v>43221</v>
          </cell>
          <cell r="L121">
            <v>43465</v>
          </cell>
        </row>
        <row r="122">
          <cell r="F122" t="str">
            <v xml:space="preserve">Realizar la aplicación de la batería de riesgo sicosocial </v>
          </cell>
          <cell r="G122" t="str">
            <v>Secretaría General</v>
          </cell>
          <cell r="H122" t="str">
            <v xml:space="preserve">Aplicación de la Batería Sicosocial </v>
          </cell>
          <cell r="I122">
            <v>1</v>
          </cell>
          <cell r="J122">
            <v>1</v>
          </cell>
          <cell r="K122">
            <v>43374</v>
          </cell>
          <cell r="L122">
            <v>43465</v>
          </cell>
        </row>
        <row r="123">
          <cell r="F123" t="str">
            <v>Realizar los seguimientos de verificación</v>
          </cell>
          <cell r="G123" t="str">
            <v>Oficina de Control Interno</v>
          </cell>
          <cell r="H123" t="str">
            <v>(N° Seguimientos realizados / N° de Seguimientos programados)</v>
          </cell>
          <cell r="I123">
            <v>88</v>
          </cell>
          <cell r="J123">
            <v>1</v>
          </cell>
          <cell r="K123">
            <v>43101</v>
          </cell>
          <cell r="L123">
            <v>43465</v>
          </cell>
        </row>
        <row r="124">
          <cell r="F124" t="str">
            <v>Elaborar boletines de control interno para la promoción del autocontrol</v>
          </cell>
          <cell r="G124" t="str">
            <v>Oficina de Control Interno</v>
          </cell>
          <cell r="H124" t="str">
            <v>(N° de boletines de control interno elaborados/ N° de boletines de control interno programados)</v>
          </cell>
          <cell r="I124">
            <v>6</v>
          </cell>
          <cell r="J124">
            <v>1</v>
          </cell>
          <cell r="K124">
            <v>43101</v>
          </cell>
          <cell r="L124">
            <v>43465</v>
          </cell>
        </row>
        <row r="125">
          <cell r="F125" t="str">
            <v>Realizar las auditorias de gestión y especiales, según programación</v>
          </cell>
          <cell r="G125" t="str">
            <v>Oficina de Control Interno</v>
          </cell>
          <cell r="H125" t="str">
            <v>(N° de auditorias de gestión ejecutadas/ N° de auditorias de gestión programadas)</v>
          </cell>
          <cell r="I125">
            <v>16</v>
          </cell>
          <cell r="J125">
            <v>1</v>
          </cell>
          <cell r="K125">
            <v>43101</v>
          </cell>
          <cell r="L125">
            <v>43465</v>
          </cell>
        </row>
      </sheetData>
      <sheetData sheetId="5">
        <row r="8">
          <cell r="N8">
            <v>0</v>
          </cell>
          <cell r="P8">
            <v>475615000</v>
          </cell>
        </row>
        <row r="9">
          <cell r="N9">
            <v>0</v>
          </cell>
        </row>
        <row r="10">
          <cell r="M10">
            <v>25</v>
          </cell>
          <cell r="N10">
            <v>0.5</v>
          </cell>
        </row>
        <row r="11">
          <cell r="M11">
            <v>1</v>
          </cell>
          <cell r="N11">
            <v>0.1111111111111111</v>
          </cell>
        </row>
        <row r="12">
          <cell r="M12">
            <v>1</v>
          </cell>
          <cell r="N12">
            <v>3.3333333333333333E-2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M22">
            <v>0</v>
          </cell>
          <cell r="N22">
            <v>0</v>
          </cell>
          <cell r="P22">
            <v>80557000</v>
          </cell>
        </row>
        <row r="23">
          <cell r="M23">
            <v>1</v>
          </cell>
          <cell r="N23">
            <v>1</v>
          </cell>
        </row>
        <row r="24">
          <cell r="M24">
            <v>0</v>
          </cell>
          <cell r="N24">
            <v>0</v>
          </cell>
        </row>
        <row r="25">
          <cell r="M25">
            <v>1</v>
          </cell>
          <cell r="N25">
            <v>1.1111111111111112E-2</v>
          </cell>
        </row>
        <row r="26">
          <cell r="M26">
            <v>1</v>
          </cell>
          <cell r="N26">
            <v>1</v>
          </cell>
        </row>
        <row r="27">
          <cell r="M27">
            <v>1</v>
          </cell>
          <cell r="N27">
            <v>1</v>
          </cell>
        </row>
        <row r="28">
          <cell r="M28">
            <v>1</v>
          </cell>
          <cell r="N28">
            <v>1</v>
          </cell>
        </row>
        <row r="29">
          <cell r="N29">
            <v>0</v>
          </cell>
        </row>
        <row r="30">
          <cell r="M30">
            <v>1</v>
          </cell>
          <cell r="N30">
            <v>1</v>
          </cell>
          <cell r="P30">
            <v>20011000</v>
          </cell>
        </row>
        <row r="31">
          <cell r="M31">
            <v>1</v>
          </cell>
          <cell r="N31">
            <v>1</v>
          </cell>
        </row>
        <row r="32">
          <cell r="M32">
            <v>1</v>
          </cell>
          <cell r="N32">
            <v>1</v>
          </cell>
        </row>
        <row r="33">
          <cell r="M33">
            <v>17</v>
          </cell>
          <cell r="N33">
            <v>0.24285714285714285</v>
          </cell>
        </row>
        <row r="34">
          <cell r="M34">
            <v>6</v>
          </cell>
          <cell r="N34">
            <v>8.5714285714285715E-2</v>
          </cell>
        </row>
        <row r="35">
          <cell r="M35">
            <v>13</v>
          </cell>
          <cell r="N35">
            <v>1.6250000000000001E-2</v>
          </cell>
        </row>
        <row r="36">
          <cell r="M36">
            <v>31</v>
          </cell>
          <cell r="N36">
            <v>0.34444444444444444</v>
          </cell>
        </row>
        <row r="37">
          <cell r="M37">
            <v>388</v>
          </cell>
          <cell r="N37">
            <v>0.25243981782693559</v>
          </cell>
        </row>
        <row r="38">
          <cell r="M38">
            <v>214</v>
          </cell>
          <cell r="N38">
            <v>0.15285714285714286</v>
          </cell>
        </row>
        <row r="39">
          <cell r="M39">
            <v>150</v>
          </cell>
          <cell r="N39">
            <v>0.15789473684210525</v>
          </cell>
        </row>
        <row r="40">
          <cell r="M40">
            <v>0</v>
          </cell>
          <cell r="N40">
            <v>0</v>
          </cell>
        </row>
        <row r="41">
          <cell r="M41">
            <v>210</v>
          </cell>
          <cell r="N41">
            <v>0.21</v>
          </cell>
        </row>
        <row r="42">
          <cell r="N42">
            <v>0</v>
          </cell>
        </row>
        <row r="43">
          <cell r="N43">
            <v>0</v>
          </cell>
        </row>
        <row r="44">
          <cell r="N44">
            <v>0</v>
          </cell>
        </row>
        <row r="45">
          <cell r="N45">
            <v>0</v>
          </cell>
        </row>
        <row r="46">
          <cell r="M46">
            <v>0.1</v>
          </cell>
          <cell r="N46">
            <v>0.1</v>
          </cell>
        </row>
        <row r="47">
          <cell r="N47">
            <v>0</v>
          </cell>
        </row>
        <row r="48">
          <cell r="N48">
            <v>0</v>
          </cell>
        </row>
        <row r="49">
          <cell r="M49">
            <v>0.5</v>
          </cell>
          <cell r="N49">
            <v>0.5</v>
          </cell>
          <cell r="P49">
            <v>12753333.333333334</v>
          </cell>
        </row>
        <row r="50">
          <cell r="M50">
            <v>1</v>
          </cell>
          <cell r="N50">
            <v>1</v>
          </cell>
          <cell r="P50">
            <v>89912666.666666672</v>
          </cell>
        </row>
        <row r="51">
          <cell r="M51">
            <v>0.5</v>
          </cell>
          <cell r="N51">
            <v>0.5</v>
          </cell>
          <cell r="P51">
            <v>20995333.333333332</v>
          </cell>
        </row>
        <row r="52">
          <cell r="N52">
            <v>0</v>
          </cell>
          <cell r="P52">
            <v>0</v>
          </cell>
        </row>
        <row r="53">
          <cell r="N53">
            <v>0</v>
          </cell>
          <cell r="P53">
            <v>0</v>
          </cell>
        </row>
        <row r="54">
          <cell r="N54">
            <v>0</v>
          </cell>
          <cell r="P54">
            <v>0</v>
          </cell>
        </row>
        <row r="55">
          <cell r="M55">
            <v>1</v>
          </cell>
          <cell r="N55">
            <v>1</v>
          </cell>
          <cell r="P55">
            <v>10682000</v>
          </cell>
        </row>
        <row r="56">
          <cell r="M56">
            <v>0.25</v>
          </cell>
          <cell r="N56">
            <v>0.25</v>
          </cell>
          <cell r="P56">
            <v>7381333.333333333</v>
          </cell>
        </row>
        <row r="57">
          <cell r="M57">
            <v>1</v>
          </cell>
          <cell r="N57">
            <v>0.33333333333333331</v>
          </cell>
          <cell r="P57">
            <v>5341000</v>
          </cell>
        </row>
        <row r="58">
          <cell r="M58">
            <v>0.5</v>
          </cell>
          <cell r="N58">
            <v>0.25</v>
          </cell>
          <cell r="P58">
            <v>27800866.666666668</v>
          </cell>
        </row>
        <row r="59">
          <cell r="M59">
            <v>0.3</v>
          </cell>
          <cell r="N59">
            <v>0.3</v>
          </cell>
          <cell r="P59">
            <v>5341000</v>
          </cell>
        </row>
        <row r="60">
          <cell r="N60">
            <v>0</v>
          </cell>
        </row>
        <row r="61">
          <cell r="N61">
            <v>0</v>
          </cell>
        </row>
        <row r="62">
          <cell r="M62">
            <v>0.25</v>
          </cell>
          <cell r="N62">
            <v>0.25</v>
          </cell>
        </row>
        <row r="63">
          <cell r="M63">
            <v>0.2</v>
          </cell>
          <cell r="N63">
            <v>0.2</v>
          </cell>
        </row>
        <row r="64">
          <cell r="M64">
            <v>3</v>
          </cell>
          <cell r="N64">
            <v>1</v>
          </cell>
        </row>
        <row r="65">
          <cell r="M65">
            <v>1</v>
          </cell>
          <cell r="N65">
            <v>1</v>
          </cell>
        </row>
        <row r="66">
          <cell r="M66">
            <v>0.5</v>
          </cell>
          <cell r="N66">
            <v>0.5</v>
          </cell>
        </row>
        <row r="67">
          <cell r="M67">
            <v>0.2</v>
          </cell>
          <cell r="N67">
            <v>6.6666666666666666E-2</v>
          </cell>
        </row>
        <row r="68">
          <cell r="M68">
            <v>0.2</v>
          </cell>
          <cell r="N68">
            <v>0.2</v>
          </cell>
        </row>
        <row r="69">
          <cell r="M69">
            <v>0.3</v>
          </cell>
          <cell r="N69">
            <v>0.3</v>
          </cell>
          <cell r="P69">
            <v>7714666.666666667</v>
          </cell>
        </row>
        <row r="70">
          <cell r="M70">
            <v>0.25</v>
          </cell>
          <cell r="N70">
            <v>0.25</v>
          </cell>
          <cell r="P70">
            <v>2670500</v>
          </cell>
        </row>
        <row r="71">
          <cell r="M71">
            <v>0.8</v>
          </cell>
          <cell r="N71">
            <v>0.2</v>
          </cell>
          <cell r="P71">
            <v>14857333.333333334</v>
          </cell>
        </row>
        <row r="72">
          <cell r="N72">
            <v>0</v>
          </cell>
          <cell r="P72">
            <v>0</v>
          </cell>
        </row>
        <row r="73">
          <cell r="M73">
            <v>0</v>
          </cell>
          <cell r="N73">
            <v>0</v>
          </cell>
          <cell r="P73">
            <v>0</v>
          </cell>
        </row>
        <row r="74">
          <cell r="N74">
            <v>0</v>
          </cell>
          <cell r="P74">
            <v>0</v>
          </cell>
        </row>
        <row r="75">
          <cell r="M75">
            <v>0</v>
          </cell>
          <cell r="N75">
            <v>0</v>
          </cell>
          <cell r="P75">
            <v>0</v>
          </cell>
        </row>
        <row r="76">
          <cell r="M76">
            <v>0</v>
          </cell>
          <cell r="N76">
            <v>0</v>
          </cell>
          <cell r="P76">
            <v>0</v>
          </cell>
        </row>
        <row r="77">
          <cell r="N77">
            <v>0</v>
          </cell>
          <cell r="P77">
            <v>0</v>
          </cell>
        </row>
        <row r="78">
          <cell r="N78">
            <v>0</v>
          </cell>
          <cell r="P78">
            <v>0</v>
          </cell>
        </row>
        <row r="79">
          <cell r="M79">
            <v>0</v>
          </cell>
          <cell r="N79">
            <v>0</v>
          </cell>
          <cell r="P79">
            <v>0</v>
          </cell>
        </row>
        <row r="80">
          <cell r="M80">
            <v>0</v>
          </cell>
          <cell r="N80">
            <v>0</v>
          </cell>
          <cell r="P80">
            <v>0</v>
          </cell>
        </row>
        <row r="81">
          <cell r="M81">
            <v>1</v>
          </cell>
          <cell r="N81">
            <v>1</v>
          </cell>
          <cell r="P81">
            <v>55000000</v>
          </cell>
        </row>
        <row r="82">
          <cell r="N82">
            <v>0</v>
          </cell>
          <cell r="P82">
            <v>0</v>
          </cell>
        </row>
        <row r="83">
          <cell r="N83">
            <v>0</v>
          </cell>
          <cell r="P83">
            <v>0</v>
          </cell>
        </row>
        <row r="84">
          <cell r="N84">
            <v>0</v>
          </cell>
          <cell r="P84">
            <v>0</v>
          </cell>
        </row>
        <row r="85">
          <cell r="N85">
            <v>0</v>
          </cell>
          <cell r="P85">
            <v>0</v>
          </cell>
        </row>
        <row r="86">
          <cell r="N86">
            <v>0</v>
          </cell>
          <cell r="P86">
            <v>0</v>
          </cell>
        </row>
        <row r="87">
          <cell r="N87">
            <v>0</v>
          </cell>
          <cell r="P87">
            <v>0</v>
          </cell>
        </row>
        <row r="88">
          <cell r="N88">
            <v>0</v>
          </cell>
          <cell r="P88">
            <v>0</v>
          </cell>
        </row>
        <row r="89">
          <cell r="N89">
            <v>0</v>
          </cell>
          <cell r="P89">
            <v>0</v>
          </cell>
        </row>
        <row r="90">
          <cell r="N90">
            <v>0</v>
          </cell>
          <cell r="P90">
            <v>0</v>
          </cell>
        </row>
        <row r="91">
          <cell r="M91">
            <v>0</v>
          </cell>
          <cell r="N91">
            <v>0</v>
          </cell>
          <cell r="P91">
            <v>0</v>
          </cell>
        </row>
        <row r="92">
          <cell r="M92">
            <v>1</v>
          </cell>
          <cell r="N92">
            <v>0.25</v>
          </cell>
          <cell r="P92">
            <v>0</v>
          </cell>
        </row>
        <row r="93">
          <cell r="N93">
            <v>0</v>
          </cell>
          <cell r="P93">
            <v>0</v>
          </cell>
        </row>
        <row r="94">
          <cell r="M94">
            <v>0.25</v>
          </cell>
          <cell r="N94">
            <v>0.25</v>
          </cell>
          <cell r="P94" t="str">
            <v>$ 0</v>
          </cell>
        </row>
        <row r="95">
          <cell r="N95">
            <v>0</v>
          </cell>
          <cell r="P95">
            <v>0</v>
          </cell>
        </row>
        <row r="96">
          <cell r="M96">
            <v>0</v>
          </cell>
          <cell r="N96">
            <v>0</v>
          </cell>
          <cell r="P96">
            <v>0</v>
          </cell>
        </row>
        <row r="97">
          <cell r="N97">
            <v>0</v>
          </cell>
          <cell r="P97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N100">
            <v>0</v>
          </cell>
          <cell r="P100">
            <v>0</v>
          </cell>
        </row>
        <row r="101">
          <cell r="N101">
            <v>0</v>
          </cell>
          <cell r="P101">
            <v>0</v>
          </cell>
        </row>
        <row r="102">
          <cell r="N102">
            <v>0</v>
          </cell>
          <cell r="P102">
            <v>0</v>
          </cell>
        </row>
        <row r="103">
          <cell r="M103">
            <v>0</v>
          </cell>
          <cell r="N103">
            <v>0</v>
          </cell>
          <cell r="P103">
            <v>0</v>
          </cell>
        </row>
        <row r="104">
          <cell r="N104">
            <v>0</v>
          </cell>
          <cell r="P104">
            <v>0</v>
          </cell>
        </row>
        <row r="105">
          <cell r="M105">
            <v>2</v>
          </cell>
          <cell r="N105">
            <v>0.2</v>
          </cell>
          <cell r="P105">
            <v>0</v>
          </cell>
        </row>
        <row r="106">
          <cell r="M106">
            <v>3</v>
          </cell>
          <cell r="N106">
            <v>0.25</v>
          </cell>
          <cell r="P106">
            <v>0</v>
          </cell>
        </row>
        <row r="107">
          <cell r="M107">
            <v>30</v>
          </cell>
          <cell r="N107">
            <v>0.57692307692307687</v>
          </cell>
          <cell r="P107">
            <v>0</v>
          </cell>
        </row>
        <row r="108">
          <cell r="M108">
            <v>12</v>
          </cell>
          <cell r="N108">
            <v>0.23076923076923078</v>
          </cell>
          <cell r="P108">
            <v>0</v>
          </cell>
        </row>
        <row r="109">
          <cell r="M109">
            <v>2</v>
          </cell>
          <cell r="N109">
            <v>0.4</v>
          </cell>
          <cell r="P109">
            <v>0</v>
          </cell>
        </row>
        <row r="110">
          <cell r="N110">
            <v>0</v>
          </cell>
          <cell r="P110">
            <v>0</v>
          </cell>
        </row>
        <row r="111">
          <cell r="N111">
            <v>0</v>
          </cell>
        </row>
        <row r="112">
          <cell r="M112">
            <v>0</v>
          </cell>
          <cell r="N112">
            <v>0</v>
          </cell>
          <cell r="P112">
            <v>0</v>
          </cell>
        </row>
        <row r="113">
          <cell r="M113">
            <v>0</v>
          </cell>
          <cell r="N113">
            <v>0</v>
          </cell>
          <cell r="P113">
            <v>0</v>
          </cell>
        </row>
        <row r="114">
          <cell r="M114">
            <v>1</v>
          </cell>
          <cell r="N114">
            <v>1</v>
          </cell>
        </row>
        <row r="115">
          <cell r="N115">
            <v>0</v>
          </cell>
        </row>
        <row r="116">
          <cell r="M116">
            <v>0</v>
          </cell>
          <cell r="N116">
            <v>0</v>
          </cell>
        </row>
        <row r="117">
          <cell r="N117">
            <v>0</v>
          </cell>
        </row>
        <row r="118">
          <cell r="M118">
            <v>0.2</v>
          </cell>
          <cell r="N118">
            <v>0.2</v>
          </cell>
        </row>
        <row r="119">
          <cell r="M119">
            <v>0</v>
          </cell>
          <cell r="N119">
            <v>0</v>
          </cell>
          <cell r="P119">
            <v>0</v>
          </cell>
        </row>
        <row r="120">
          <cell r="M120">
            <v>1</v>
          </cell>
          <cell r="N120">
            <v>1</v>
          </cell>
        </row>
        <row r="121">
          <cell r="M121">
            <v>0.2</v>
          </cell>
          <cell r="N121">
            <v>0.2</v>
          </cell>
          <cell r="P121">
            <v>5000000</v>
          </cell>
        </row>
        <row r="122">
          <cell r="M122">
            <v>0.2</v>
          </cell>
          <cell r="N122">
            <v>0.1</v>
          </cell>
          <cell r="P122">
            <v>0</v>
          </cell>
        </row>
        <row r="123">
          <cell r="N123">
            <v>0</v>
          </cell>
        </row>
        <row r="124">
          <cell r="M124">
            <v>14</v>
          </cell>
          <cell r="N124">
            <v>0.15909090909090909</v>
          </cell>
          <cell r="P124">
            <v>0</v>
          </cell>
        </row>
        <row r="125">
          <cell r="M125">
            <v>2</v>
          </cell>
          <cell r="N125">
            <v>0.33333333333333331</v>
          </cell>
          <cell r="P125">
            <v>0</v>
          </cell>
        </row>
        <row r="126">
          <cell r="M126">
            <v>1</v>
          </cell>
          <cell r="N126">
            <v>6.25E-2</v>
          </cell>
          <cell r="P126">
            <v>0</v>
          </cell>
        </row>
      </sheetData>
      <sheetData sheetId="6">
        <row r="8">
          <cell r="N8">
            <v>0</v>
          </cell>
        </row>
        <row r="9">
          <cell r="N9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0</v>
          </cell>
        </row>
        <row r="28">
          <cell r="N28">
            <v>0</v>
          </cell>
        </row>
        <row r="29">
          <cell r="N29">
            <v>0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  <row r="39">
          <cell r="N39">
            <v>0</v>
          </cell>
        </row>
        <row r="40">
          <cell r="N40">
            <v>0</v>
          </cell>
        </row>
        <row r="41">
          <cell r="N41">
            <v>0</v>
          </cell>
        </row>
        <row r="42">
          <cell r="N42">
            <v>0</v>
          </cell>
        </row>
        <row r="43">
          <cell r="N43">
            <v>0</v>
          </cell>
        </row>
        <row r="44">
          <cell r="N44">
            <v>0</v>
          </cell>
        </row>
        <row r="45">
          <cell r="N45">
            <v>0</v>
          </cell>
        </row>
        <row r="46">
          <cell r="N46">
            <v>0</v>
          </cell>
        </row>
        <row r="47">
          <cell r="N47">
            <v>0</v>
          </cell>
        </row>
        <row r="48">
          <cell r="N48">
            <v>0</v>
          </cell>
        </row>
        <row r="49">
          <cell r="N49">
            <v>0</v>
          </cell>
        </row>
        <row r="50">
          <cell r="N50">
            <v>0</v>
          </cell>
        </row>
        <row r="51">
          <cell r="N51">
            <v>0</v>
          </cell>
        </row>
        <row r="52">
          <cell r="N52">
            <v>0</v>
          </cell>
        </row>
        <row r="53">
          <cell r="N53">
            <v>0</v>
          </cell>
        </row>
        <row r="54">
          <cell r="N54">
            <v>0</v>
          </cell>
        </row>
        <row r="55">
          <cell r="N55">
            <v>0</v>
          </cell>
        </row>
        <row r="56">
          <cell r="N56">
            <v>0</v>
          </cell>
        </row>
        <row r="57">
          <cell r="N57">
            <v>0</v>
          </cell>
        </row>
        <row r="58">
          <cell r="N58">
            <v>0</v>
          </cell>
        </row>
        <row r="59">
          <cell r="N59">
            <v>0</v>
          </cell>
        </row>
        <row r="60">
          <cell r="N60">
            <v>0</v>
          </cell>
        </row>
        <row r="61">
          <cell r="N61">
            <v>0</v>
          </cell>
        </row>
        <row r="62">
          <cell r="N62">
            <v>0</v>
          </cell>
        </row>
        <row r="63">
          <cell r="N63">
            <v>0</v>
          </cell>
        </row>
        <row r="64">
          <cell r="N64">
            <v>0</v>
          </cell>
        </row>
        <row r="65">
          <cell r="N65">
            <v>0</v>
          </cell>
        </row>
        <row r="66">
          <cell r="N66">
            <v>0</v>
          </cell>
        </row>
        <row r="67">
          <cell r="N67">
            <v>0</v>
          </cell>
        </row>
        <row r="68">
          <cell r="N68">
            <v>0</v>
          </cell>
        </row>
        <row r="69">
          <cell r="N69">
            <v>0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  <row r="77">
          <cell r="N77">
            <v>0</v>
          </cell>
        </row>
        <row r="78">
          <cell r="N78">
            <v>0</v>
          </cell>
        </row>
        <row r="79">
          <cell r="N79">
            <v>0</v>
          </cell>
        </row>
        <row r="80">
          <cell r="N80">
            <v>0</v>
          </cell>
        </row>
        <row r="81">
          <cell r="N81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N84">
            <v>0</v>
          </cell>
        </row>
        <row r="85">
          <cell r="N85">
            <v>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N92">
            <v>0</v>
          </cell>
        </row>
        <row r="93">
          <cell r="N93">
            <v>0</v>
          </cell>
        </row>
        <row r="94">
          <cell r="N94">
            <v>0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N100">
            <v>0</v>
          </cell>
        </row>
        <row r="101">
          <cell r="N101">
            <v>0</v>
          </cell>
        </row>
        <row r="102">
          <cell r="N102">
            <v>0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0</v>
          </cell>
        </row>
        <row r="113">
          <cell r="N113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0</v>
          </cell>
        </row>
        <row r="118">
          <cell r="N118">
            <v>0</v>
          </cell>
        </row>
        <row r="119">
          <cell r="N119">
            <v>0</v>
          </cell>
        </row>
        <row r="120">
          <cell r="N120">
            <v>0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0</v>
          </cell>
        </row>
        <row r="126">
          <cell r="N126">
            <v>0</v>
          </cell>
        </row>
      </sheetData>
      <sheetData sheetId="7">
        <row r="8">
          <cell r="N8">
            <v>0</v>
          </cell>
        </row>
        <row r="9">
          <cell r="N9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0</v>
          </cell>
        </row>
        <row r="28">
          <cell r="N28">
            <v>0</v>
          </cell>
        </row>
        <row r="29">
          <cell r="N29">
            <v>0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  <row r="39">
          <cell r="N39">
            <v>0</v>
          </cell>
        </row>
        <row r="40">
          <cell r="N40">
            <v>0</v>
          </cell>
        </row>
        <row r="41">
          <cell r="N41">
            <v>0</v>
          </cell>
        </row>
        <row r="42">
          <cell r="N42">
            <v>0</v>
          </cell>
        </row>
        <row r="43">
          <cell r="N43">
            <v>0</v>
          </cell>
        </row>
        <row r="44">
          <cell r="N44">
            <v>0</v>
          </cell>
        </row>
        <row r="45">
          <cell r="N45">
            <v>0</v>
          </cell>
        </row>
        <row r="46">
          <cell r="N46">
            <v>0</v>
          </cell>
        </row>
        <row r="47">
          <cell r="N47">
            <v>0</v>
          </cell>
        </row>
        <row r="48">
          <cell r="N48">
            <v>0</v>
          </cell>
        </row>
        <row r="49">
          <cell r="N49">
            <v>0</v>
          </cell>
        </row>
        <row r="50">
          <cell r="N50">
            <v>0</v>
          </cell>
        </row>
        <row r="51">
          <cell r="N51">
            <v>0</v>
          </cell>
        </row>
        <row r="52">
          <cell r="N52">
            <v>0</v>
          </cell>
        </row>
        <row r="53">
          <cell r="N53">
            <v>0</v>
          </cell>
        </row>
        <row r="54">
          <cell r="N54">
            <v>0</v>
          </cell>
        </row>
        <row r="55">
          <cell r="N55">
            <v>0</v>
          </cell>
        </row>
        <row r="56">
          <cell r="N56">
            <v>0</v>
          </cell>
        </row>
        <row r="57">
          <cell r="N57">
            <v>0</v>
          </cell>
        </row>
        <row r="58">
          <cell r="N58">
            <v>0</v>
          </cell>
        </row>
        <row r="59">
          <cell r="N59">
            <v>0</v>
          </cell>
        </row>
        <row r="60">
          <cell r="N60">
            <v>0</v>
          </cell>
        </row>
        <row r="61">
          <cell r="N61">
            <v>0</v>
          </cell>
        </row>
        <row r="62">
          <cell r="N62">
            <v>0</v>
          </cell>
        </row>
        <row r="63">
          <cell r="N63">
            <v>0</v>
          </cell>
        </row>
        <row r="64">
          <cell r="N64">
            <v>0</v>
          </cell>
        </row>
        <row r="65">
          <cell r="N65">
            <v>0</v>
          </cell>
        </row>
        <row r="66">
          <cell r="N66">
            <v>0</v>
          </cell>
        </row>
        <row r="67">
          <cell r="N67">
            <v>0</v>
          </cell>
        </row>
        <row r="68">
          <cell r="N68">
            <v>0</v>
          </cell>
        </row>
        <row r="69">
          <cell r="N69">
            <v>0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  <row r="77">
          <cell r="N77">
            <v>0</v>
          </cell>
        </row>
        <row r="78">
          <cell r="N78">
            <v>0</v>
          </cell>
        </row>
        <row r="79">
          <cell r="N79">
            <v>0</v>
          </cell>
        </row>
        <row r="80">
          <cell r="N80">
            <v>0</v>
          </cell>
        </row>
        <row r="81">
          <cell r="N81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N84">
            <v>0</v>
          </cell>
        </row>
        <row r="85">
          <cell r="N85">
            <v>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N92">
            <v>0</v>
          </cell>
        </row>
        <row r="93">
          <cell r="N93">
            <v>0</v>
          </cell>
        </row>
        <row r="94">
          <cell r="N94">
            <v>0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N100">
            <v>0</v>
          </cell>
        </row>
        <row r="101">
          <cell r="N101">
            <v>0</v>
          </cell>
        </row>
        <row r="102">
          <cell r="N102">
            <v>0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0</v>
          </cell>
        </row>
        <row r="113">
          <cell r="N113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0</v>
          </cell>
        </row>
        <row r="118">
          <cell r="N118">
            <v>0</v>
          </cell>
        </row>
        <row r="119">
          <cell r="N119">
            <v>0</v>
          </cell>
        </row>
        <row r="120">
          <cell r="N120">
            <v>0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0</v>
          </cell>
        </row>
        <row r="126">
          <cell r="N126">
            <v>0</v>
          </cell>
        </row>
      </sheetData>
      <sheetData sheetId="8">
        <row r="8">
          <cell r="N8">
            <v>0</v>
          </cell>
        </row>
        <row r="9">
          <cell r="N9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0</v>
          </cell>
        </row>
        <row r="28">
          <cell r="N28">
            <v>0</v>
          </cell>
        </row>
        <row r="29">
          <cell r="N29">
            <v>0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  <row r="39">
          <cell r="N39">
            <v>0</v>
          </cell>
        </row>
        <row r="40">
          <cell r="N40">
            <v>0</v>
          </cell>
        </row>
        <row r="41">
          <cell r="N41">
            <v>0</v>
          </cell>
        </row>
        <row r="42">
          <cell r="N42">
            <v>0</v>
          </cell>
        </row>
        <row r="43">
          <cell r="N43">
            <v>0</v>
          </cell>
        </row>
        <row r="44">
          <cell r="N44">
            <v>0</v>
          </cell>
        </row>
        <row r="45">
          <cell r="N45">
            <v>0</v>
          </cell>
        </row>
        <row r="46">
          <cell r="N46">
            <v>0</v>
          </cell>
        </row>
        <row r="47">
          <cell r="N47">
            <v>0</v>
          </cell>
        </row>
        <row r="48">
          <cell r="N48">
            <v>0</v>
          </cell>
        </row>
        <row r="49">
          <cell r="N49">
            <v>0</v>
          </cell>
        </row>
        <row r="50">
          <cell r="N50">
            <v>0</v>
          </cell>
        </row>
        <row r="51">
          <cell r="N51">
            <v>0</v>
          </cell>
        </row>
        <row r="52">
          <cell r="N52">
            <v>0</v>
          </cell>
        </row>
        <row r="53">
          <cell r="N53">
            <v>0</v>
          </cell>
        </row>
        <row r="54">
          <cell r="N54">
            <v>0</v>
          </cell>
        </row>
        <row r="55">
          <cell r="N55">
            <v>0</v>
          </cell>
        </row>
        <row r="56">
          <cell r="N56">
            <v>0</v>
          </cell>
        </row>
        <row r="57">
          <cell r="N57">
            <v>0</v>
          </cell>
        </row>
        <row r="58">
          <cell r="N58">
            <v>0</v>
          </cell>
        </row>
        <row r="59">
          <cell r="N59">
            <v>0</v>
          </cell>
        </row>
        <row r="60">
          <cell r="N60">
            <v>0</v>
          </cell>
        </row>
        <row r="61">
          <cell r="N61">
            <v>0</v>
          </cell>
        </row>
        <row r="62">
          <cell r="N62">
            <v>0</v>
          </cell>
        </row>
        <row r="63">
          <cell r="N63">
            <v>0</v>
          </cell>
        </row>
        <row r="64">
          <cell r="N64">
            <v>0</v>
          </cell>
        </row>
        <row r="65">
          <cell r="N65">
            <v>0</v>
          </cell>
        </row>
        <row r="66">
          <cell r="N66">
            <v>0</v>
          </cell>
        </row>
        <row r="67">
          <cell r="N67">
            <v>0</v>
          </cell>
        </row>
        <row r="68">
          <cell r="N68">
            <v>0</v>
          </cell>
        </row>
        <row r="69">
          <cell r="N69">
            <v>0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  <row r="77">
          <cell r="N77">
            <v>0</v>
          </cell>
        </row>
        <row r="78">
          <cell r="N78">
            <v>0</v>
          </cell>
        </row>
        <row r="79">
          <cell r="N79">
            <v>0</v>
          </cell>
        </row>
        <row r="80">
          <cell r="N80">
            <v>0</v>
          </cell>
        </row>
        <row r="81">
          <cell r="N81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N84">
            <v>0</v>
          </cell>
        </row>
        <row r="85">
          <cell r="N85">
            <v>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N92">
            <v>0</v>
          </cell>
        </row>
        <row r="93">
          <cell r="N93">
            <v>0</v>
          </cell>
        </row>
        <row r="94">
          <cell r="N94">
            <v>0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N100">
            <v>0</v>
          </cell>
        </row>
        <row r="101">
          <cell r="N101">
            <v>0</v>
          </cell>
        </row>
        <row r="102">
          <cell r="N102">
            <v>0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0</v>
          </cell>
        </row>
        <row r="113">
          <cell r="N113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0</v>
          </cell>
        </row>
        <row r="118">
          <cell r="N118">
            <v>0</v>
          </cell>
        </row>
        <row r="119">
          <cell r="N119">
            <v>0</v>
          </cell>
        </row>
        <row r="120">
          <cell r="N120">
            <v>0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0</v>
          </cell>
        </row>
        <row r="126">
          <cell r="N126">
            <v>0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00"/>
  <sheetViews>
    <sheetView showGridLines="0" tabSelected="1" zoomScale="70" zoomScaleNormal="70" workbookViewId="0">
      <pane xSplit="5" ySplit="9" topLeftCell="AA124" activePane="bottomRight" state="frozen"/>
      <selection pane="topRight" activeCell="F1" sqref="F1"/>
      <selection pane="bottomLeft" activeCell="A10" sqref="A10"/>
      <selection pane="bottomRight"/>
    </sheetView>
  </sheetViews>
  <sheetFormatPr baseColWidth="10" defaultColWidth="14.42578125" defaultRowHeight="15" x14ac:dyDescent="0.25"/>
  <cols>
    <col min="1" max="1" width="16" style="8" customWidth="1"/>
    <col min="2" max="2" width="21.28515625" style="8" customWidth="1"/>
    <col min="3" max="3" width="22.7109375" style="8" customWidth="1"/>
    <col min="4" max="4" width="37" style="8" customWidth="1"/>
    <col min="5" max="5" width="18.42578125" style="8" customWidth="1"/>
    <col min="6" max="6" width="48.5703125" style="8" customWidth="1"/>
    <col min="7" max="7" width="30.28515625" style="8" customWidth="1"/>
    <col min="8" max="10" width="23.42578125" style="8" customWidth="1"/>
    <col min="11" max="13" width="23" style="8" customWidth="1"/>
    <col min="14" max="14" width="15.140625" style="8" customWidth="1"/>
    <col min="15" max="15" width="17.28515625" style="8" customWidth="1"/>
    <col min="16" max="22" width="15.140625" style="8" customWidth="1"/>
    <col min="23" max="23" width="17.28515625" style="8" customWidth="1"/>
    <col min="24" max="24" width="18.5703125" style="8" customWidth="1"/>
    <col min="25" max="25" width="16.5703125" style="8" customWidth="1"/>
    <col min="26" max="26" width="13.85546875" style="8" customWidth="1"/>
    <col min="27" max="27" width="19.5703125" style="8" customWidth="1"/>
    <col min="28" max="28" width="28.28515625" style="8" customWidth="1"/>
    <col min="29" max="30" width="36" style="8" customWidth="1"/>
    <col min="31" max="31" width="24.28515625" style="8" customWidth="1"/>
    <col min="32" max="36" width="15.140625" style="8" customWidth="1"/>
    <col min="37" max="37" width="5.5703125" style="8" customWidth="1"/>
    <col min="38" max="38" width="15.140625" style="8" customWidth="1"/>
    <col min="39" max="16384" width="14.42578125" style="8"/>
  </cols>
  <sheetData>
    <row r="1" spans="1:38" ht="39.75" customHeight="1" x14ac:dyDescent="0.25">
      <c r="A1" s="1"/>
      <c r="B1" s="2"/>
      <c r="C1" s="2"/>
      <c r="D1" s="2"/>
      <c r="E1" s="2"/>
      <c r="F1" s="3" t="s">
        <v>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  <c r="AC1" s="6" t="s">
        <v>1</v>
      </c>
      <c r="AD1" s="4"/>
      <c r="AE1" s="5"/>
      <c r="AF1" s="7"/>
      <c r="AG1" s="7"/>
      <c r="AH1" s="7"/>
      <c r="AI1" s="7"/>
      <c r="AJ1" s="7"/>
      <c r="AK1" s="7"/>
      <c r="AL1" s="7"/>
    </row>
    <row r="2" spans="1:38" ht="47.25" customHeight="1" thickBot="1" x14ac:dyDescent="0.3">
      <c r="A2" s="9"/>
      <c r="B2" s="10"/>
      <c r="C2" s="10"/>
      <c r="D2" s="10"/>
      <c r="E2" s="10"/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3"/>
      <c r="AC2" s="12"/>
      <c r="AD2" s="12"/>
      <c r="AE2" s="13"/>
      <c r="AF2" s="7"/>
      <c r="AG2" s="7"/>
      <c r="AH2" s="7"/>
      <c r="AI2" s="7"/>
      <c r="AJ2" s="7"/>
      <c r="AK2" s="7"/>
      <c r="AL2" s="7"/>
    </row>
    <row r="3" spans="1:38" ht="31.5" x14ac:dyDescent="0.25">
      <c r="A3" s="14"/>
      <c r="B3" s="14"/>
      <c r="C3" s="14"/>
      <c r="D3" s="14"/>
      <c r="E3" s="15"/>
      <c r="F3" s="15"/>
      <c r="G3" s="15"/>
      <c r="H3" s="15"/>
      <c r="I3" s="15"/>
      <c r="J3" s="15"/>
      <c r="K3" s="15"/>
      <c r="L3" s="15"/>
      <c r="M3" s="15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ht="27" thickBot="1" x14ac:dyDescent="0.45">
      <c r="A4" s="16" t="s">
        <v>2</v>
      </c>
      <c r="B4" s="17"/>
      <c r="C4" s="18">
        <v>2018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</row>
    <row r="5" spans="1:38" ht="15.75" thickBot="1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x14ac:dyDescent="0.25">
      <c r="A6" s="22" t="s">
        <v>3</v>
      </c>
      <c r="B6" s="4"/>
      <c r="C6" s="4"/>
      <c r="D6" s="4"/>
      <c r="E6" s="5"/>
      <c r="F6" s="23" t="s">
        <v>4</v>
      </c>
      <c r="G6" s="4"/>
      <c r="H6" s="4"/>
      <c r="I6" s="4"/>
      <c r="J6" s="4"/>
      <c r="K6" s="4"/>
      <c r="L6" s="4"/>
      <c r="M6" s="5"/>
      <c r="N6" s="24" t="s">
        <v>5</v>
      </c>
      <c r="O6" s="25"/>
      <c r="P6" s="25"/>
      <c r="Q6" s="25"/>
      <c r="R6" s="25"/>
      <c r="S6" s="25"/>
      <c r="T6" s="25"/>
      <c r="U6" s="25"/>
      <c r="V6" s="25"/>
      <c r="W6" s="26"/>
      <c r="X6" s="22" t="s">
        <v>6</v>
      </c>
      <c r="Y6" s="4"/>
      <c r="Z6" s="5"/>
      <c r="AA6" s="27" t="s">
        <v>7</v>
      </c>
      <c r="AB6" s="4"/>
      <c r="AC6" s="4"/>
      <c r="AD6" s="4"/>
      <c r="AE6" s="5"/>
      <c r="AF6" s="28"/>
      <c r="AG6" s="29"/>
      <c r="AH6" s="29"/>
      <c r="AI6" s="29"/>
      <c r="AJ6" s="29"/>
      <c r="AK6" s="29"/>
      <c r="AL6" s="29"/>
    </row>
    <row r="7" spans="1:38" x14ac:dyDescent="0.25">
      <c r="A7" s="30"/>
      <c r="B7" s="31"/>
      <c r="C7" s="31"/>
      <c r="D7" s="31"/>
      <c r="E7" s="32"/>
      <c r="F7" s="30"/>
      <c r="G7" s="31"/>
      <c r="H7" s="31"/>
      <c r="I7" s="31"/>
      <c r="J7" s="31"/>
      <c r="K7" s="31"/>
      <c r="L7" s="31"/>
      <c r="M7" s="32"/>
      <c r="N7" s="33" t="s">
        <v>8</v>
      </c>
      <c r="O7" s="34"/>
      <c r="P7" s="35" t="s">
        <v>9</v>
      </c>
      <c r="Q7" s="34"/>
      <c r="R7" s="35" t="s">
        <v>10</v>
      </c>
      <c r="S7" s="34"/>
      <c r="T7" s="35" t="s">
        <v>11</v>
      </c>
      <c r="U7" s="34"/>
      <c r="V7" s="35" t="s">
        <v>12</v>
      </c>
      <c r="W7" s="36"/>
      <c r="X7" s="30"/>
      <c r="Y7" s="31"/>
      <c r="Z7" s="32"/>
      <c r="AA7" s="30"/>
      <c r="AB7" s="31"/>
      <c r="AC7" s="31"/>
      <c r="AD7" s="31"/>
      <c r="AE7" s="32"/>
      <c r="AF7" s="28"/>
      <c r="AG7" s="29"/>
      <c r="AH7" s="29"/>
      <c r="AI7" s="29"/>
      <c r="AJ7" s="29"/>
      <c r="AK7" s="29"/>
      <c r="AL7" s="29"/>
    </row>
    <row r="8" spans="1:38" ht="29.25" customHeight="1" x14ac:dyDescent="0.25">
      <c r="A8" s="37" t="s">
        <v>13</v>
      </c>
      <c r="B8" s="38" t="s">
        <v>14</v>
      </c>
      <c r="C8" s="38" t="s">
        <v>15</v>
      </c>
      <c r="D8" s="38" t="s">
        <v>16</v>
      </c>
      <c r="E8" s="39" t="s">
        <v>17</v>
      </c>
      <c r="F8" s="37" t="s">
        <v>18</v>
      </c>
      <c r="G8" s="38" t="s">
        <v>19</v>
      </c>
      <c r="H8" s="38" t="s">
        <v>20</v>
      </c>
      <c r="I8" s="40" t="s">
        <v>21</v>
      </c>
      <c r="J8" s="34"/>
      <c r="K8" s="38" t="s">
        <v>22</v>
      </c>
      <c r="L8" s="38" t="s">
        <v>23</v>
      </c>
      <c r="M8" s="39" t="s">
        <v>24</v>
      </c>
      <c r="N8" s="37" t="s">
        <v>25</v>
      </c>
      <c r="O8" s="38" t="s">
        <v>26</v>
      </c>
      <c r="P8" s="38" t="s">
        <v>25</v>
      </c>
      <c r="Q8" s="38" t="s">
        <v>26</v>
      </c>
      <c r="R8" s="38" t="s">
        <v>25</v>
      </c>
      <c r="S8" s="38" t="s">
        <v>26</v>
      </c>
      <c r="T8" s="38" t="s">
        <v>25</v>
      </c>
      <c r="U8" s="38" t="s">
        <v>26</v>
      </c>
      <c r="V8" s="38" t="s">
        <v>25</v>
      </c>
      <c r="W8" s="39" t="s">
        <v>26</v>
      </c>
      <c r="X8" s="37" t="s">
        <v>27</v>
      </c>
      <c r="Y8" s="41" t="s">
        <v>28</v>
      </c>
      <c r="Z8" s="42"/>
      <c r="AA8" s="37" t="s">
        <v>29</v>
      </c>
      <c r="AB8" s="38" t="s">
        <v>30</v>
      </c>
      <c r="AC8" s="38" t="s">
        <v>31</v>
      </c>
      <c r="AD8" s="38" t="s">
        <v>32</v>
      </c>
      <c r="AE8" s="39" t="s">
        <v>33</v>
      </c>
      <c r="AF8" s="28"/>
      <c r="AG8" s="29"/>
      <c r="AH8" s="29"/>
      <c r="AI8" s="29"/>
      <c r="AJ8" s="29"/>
      <c r="AK8" s="29"/>
      <c r="AL8" s="29"/>
    </row>
    <row r="9" spans="1:38" ht="48" customHeight="1" thickBot="1" x14ac:dyDescent="0.3">
      <c r="A9" s="43"/>
      <c r="B9" s="44"/>
      <c r="C9" s="44"/>
      <c r="D9" s="44"/>
      <c r="E9" s="45"/>
      <c r="F9" s="43"/>
      <c r="G9" s="44"/>
      <c r="H9" s="44"/>
      <c r="I9" s="46" t="s">
        <v>34</v>
      </c>
      <c r="J9" s="46" t="s">
        <v>35</v>
      </c>
      <c r="K9" s="44"/>
      <c r="L9" s="44"/>
      <c r="M9" s="45"/>
      <c r="N9" s="43"/>
      <c r="O9" s="44"/>
      <c r="P9" s="44"/>
      <c r="Q9" s="44"/>
      <c r="R9" s="44"/>
      <c r="S9" s="44"/>
      <c r="T9" s="44"/>
      <c r="U9" s="44"/>
      <c r="V9" s="44"/>
      <c r="W9" s="45"/>
      <c r="X9" s="47"/>
      <c r="Y9" s="48"/>
      <c r="Z9" s="49"/>
      <c r="AA9" s="43"/>
      <c r="AB9" s="44"/>
      <c r="AC9" s="44"/>
      <c r="AD9" s="44"/>
      <c r="AE9" s="45"/>
      <c r="AF9" s="50"/>
      <c r="AG9" s="51"/>
      <c r="AH9" s="51"/>
      <c r="AI9" s="51"/>
      <c r="AJ9" s="51"/>
      <c r="AK9" s="51"/>
      <c r="AL9" s="52"/>
    </row>
    <row r="10" spans="1:38" ht="63.75" x14ac:dyDescent="0.25">
      <c r="A10" s="53">
        <v>1</v>
      </c>
      <c r="B10" s="54" t="s">
        <v>36</v>
      </c>
      <c r="C10" s="54" t="s">
        <v>37</v>
      </c>
      <c r="D10" s="55" t="s">
        <v>38</v>
      </c>
      <c r="E10" s="56">
        <v>0.4</v>
      </c>
      <c r="F10" s="57" t="str">
        <f>'[1]Formulacion_POA '!F7</f>
        <v>Realizar seguimiento a la  información financiera de las cooperativas de ahorro y crédito (Reportada bajo NIIF)</v>
      </c>
      <c r="G10" s="58" t="str">
        <f>'[1]Formulacion_POA '!G7</f>
        <v>Delegatura para la supervisión de la actividad financiera</v>
      </c>
      <c r="H10" s="58" t="str">
        <f>'[1]Formulacion_POA '!H7</f>
        <v xml:space="preserve"> (N° de seguimientos a la información financiera  realizadas/N° de seguimientos de estados financieros programadas)</v>
      </c>
      <c r="I10" s="58">
        <f>'[1]Formulacion_POA '!I7</f>
        <v>543</v>
      </c>
      <c r="J10" s="58">
        <f t="shared" ref="J10:J128" si="0">I10+AA10</f>
        <v>543</v>
      </c>
      <c r="K10" s="59">
        <f>'[1]Formulacion_POA '!J7</f>
        <v>0.35</v>
      </c>
      <c r="L10" s="60">
        <f>'[1]Formulacion_POA '!K7</f>
        <v>43191</v>
      </c>
      <c r="M10" s="61">
        <f>'[1]Formulacion_POA '!L7</f>
        <v>43464</v>
      </c>
      <c r="N10" s="62">
        <f>'[1]F-TRI-1'!M8</f>
        <v>0</v>
      </c>
      <c r="O10" s="59">
        <f>'[1]F-TRI-1'!N8</f>
        <v>0</v>
      </c>
      <c r="P10" s="58">
        <f>'[1]F-TRI-2'!M8</f>
        <v>0</v>
      </c>
      <c r="Q10" s="63">
        <f>'[1]F-TRI-2'!N8</f>
        <v>0</v>
      </c>
      <c r="R10" s="58">
        <f>'[1]F-TRI-3'!M8</f>
        <v>0</v>
      </c>
      <c r="S10" s="63">
        <f>'[1]F-TRI-3'!N8</f>
        <v>0</v>
      </c>
      <c r="T10" s="58">
        <f>'[1]F-TRI-4'!M8</f>
        <v>0</v>
      </c>
      <c r="U10" s="63">
        <f>'[1]F-TRI-4'!N8</f>
        <v>0</v>
      </c>
      <c r="V10" s="58">
        <f t="shared" ref="V10:V128" si="1">N10+P10+R10+T10</f>
        <v>0</v>
      </c>
      <c r="W10" s="64">
        <f t="shared" ref="W10:W128" si="2">IFERROR(IF((V10/I10)&gt;1,1,V10/I10),0%)</f>
        <v>0</v>
      </c>
      <c r="X10" s="65">
        <v>3611955613</v>
      </c>
      <c r="Y10" s="66">
        <f>SUM('[1]F-TRI-1'!P8+'[1]F-TRI-2'!P8+'[1]F-TRI-3'!P8+'[1]F-TRI-4'!P8)</f>
        <v>475615000</v>
      </c>
      <c r="Z10" s="56">
        <f>IFERROR(Y10/X10,0)</f>
        <v>0.13167797474813542</v>
      </c>
      <c r="AA10" s="67"/>
      <c r="AB10" s="58" t="s">
        <v>39</v>
      </c>
      <c r="AC10" s="58"/>
      <c r="AD10" s="58"/>
      <c r="AE10" s="68"/>
      <c r="AF10" s="50"/>
      <c r="AG10" s="51"/>
      <c r="AH10" s="51"/>
      <c r="AI10" s="51"/>
      <c r="AJ10" s="51"/>
      <c r="AK10" s="51"/>
      <c r="AL10" s="52"/>
    </row>
    <row r="11" spans="1:38" ht="76.5" x14ac:dyDescent="0.25">
      <c r="A11" s="69">
        <v>2</v>
      </c>
      <c r="B11" s="70"/>
      <c r="C11" s="70"/>
      <c r="D11" s="70"/>
      <c r="E11" s="71"/>
      <c r="F11" s="72" t="str">
        <f>'[1]Formulacion_POA '!F8</f>
        <v>Realizar seguimiento a los  estados financieros consolidados (Conglomerados) con corte a diciembre de 2017 (Reportados bajo NIIF)</v>
      </c>
      <c r="G11" s="73" t="str">
        <f>'[1]Formulacion_POA '!G8</f>
        <v>Delegatura para la supervisión de la actividad financiera</v>
      </c>
      <c r="H11" s="73" t="str">
        <f>'[1]Formulacion_POA '!H8</f>
        <v xml:space="preserve"> (N° de seguimientos a los estados financieros consolidados/N° de seguimientos de estados financieros consolidados programadas)</v>
      </c>
      <c r="I11" s="73">
        <f>'[1]Formulacion_POA '!I8</f>
        <v>5</v>
      </c>
      <c r="J11" s="73">
        <f t="shared" si="0"/>
        <v>5</v>
      </c>
      <c r="K11" s="74">
        <f>'[1]Formulacion_POA '!J8</f>
        <v>0.1</v>
      </c>
      <c r="L11" s="75">
        <f>'[1]Formulacion_POA '!K8</f>
        <v>43252</v>
      </c>
      <c r="M11" s="76">
        <f>'[1]Formulacion_POA '!L8</f>
        <v>43464</v>
      </c>
      <c r="N11" s="77">
        <f>'[1]F-TRI-1'!M9</f>
        <v>0</v>
      </c>
      <c r="O11" s="74">
        <f>'[1]F-TRI-1'!N9</f>
        <v>0</v>
      </c>
      <c r="P11" s="73">
        <f>'[1]F-TRI-2'!M9</f>
        <v>0</v>
      </c>
      <c r="Q11" s="78">
        <f>'[1]F-TRI-2'!N9</f>
        <v>0</v>
      </c>
      <c r="R11" s="73">
        <f>'[1]F-TRI-3'!M9</f>
        <v>0</v>
      </c>
      <c r="S11" s="78">
        <f>'[1]F-TRI-3'!N9</f>
        <v>0</v>
      </c>
      <c r="T11" s="73">
        <f>'[1]F-TRI-4'!M9</f>
        <v>0</v>
      </c>
      <c r="U11" s="78">
        <f>'[1]F-TRI-4'!N9</f>
        <v>0</v>
      </c>
      <c r="V11" s="73">
        <f t="shared" si="1"/>
        <v>0</v>
      </c>
      <c r="W11" s="79">
        <f t="shared" si="2"/>
        <v>0</v>
      </c>
      <c r="X11" s="47"/>
      <c r="Y11" s="70"/>
      <c r="Z11" s="71"/>
      <c r="AA11" s="80"/>
      <c r="AB11" s="81"/>
      <c r="AC11" s="81"/>
      <c r="AD11" s="81"/>
      <c r="AE11" s="82"/>
      <c r="AF11" s="50"/>
      <c r="AG11" s="51"/>
      <c r="AH11" s="51"/>
      <c r="AI11" s="51"/>
      <c r="AJ11" s="51"/>
      <c r="AK11" s="51"/>
      <c r="AL11" s="52"/>
    </row>
    <row r="12" spans="1:38" ht="51" x14ac:dyDescent="0.25">
      <c r="A12" s="69">
        <v>3</v>
      </c>
      <c r="B12" s="70"/>
      <c r="C12" s="70"/>
      <c r="D12" s="70"/>
      <c r="E12" s="71"/>
      <c r="F12" s="72" t="str">
        <f>'[1]Formulacion_POA '!F9</f>
        <v>Evaluar las respuestas sobre requerimientos realizados al ESFA en organizaciones del Grupo 2 en NIIF para PYMES.</v>
      </c>
      <c r="G12" s="73" t="str">
        <f>'[1]Formulacion_POA '!G9</f>
        <v>Delegatura para la supervisión del ahorro y la forma asociativa</v>
      </c>
      <c r="H12" s="73" t="str">
        <f>'[1]Formulacion_POA '!H9</f>
        <v>(N°de evaluaciones a respuestas sobre ESFA/N° de evaluaciones de respuestas a ESFA programadas)</v>
      </c>
      <c r="I12" s="73">
        <f>'[1]Formulacion_POA '!I9</f>
        <v>50</v>
      </c>
      <c r="J12" s="73">
        <f t="shared" si="0"/>
        <v>50</v>
      </c>
      <c r="K12" s="74">
        <f>'[1]Formulacion_POA '!J9</f>
        <v>0.35</v>
      </c>
      <c r="L12" s="75">
        <f>'[1]Formulacion_POA '!K9</f>
        <v>43132</v>
      </c>
      <c r="M12" s="76">
        <f>'[1]Formulacion_POA '!L9</f>
        <v>43464</v>
      </c>
      <c r="N12" s="77">
        <f>'[1]F-TRI-1'!M10</f>
        <v>25</v>
      </c>
      <c r="O12" s="74">
        <f>'[1]F-TRI-1'!N10</f>
        <v>0.5</v>
      </c>
      <c r="P12" s="73">
        <f>'[1]F-TRI-2'!M10</f>
        <v>0</v>
      </c>
      <c r="Q12" s="78">
        <f>'[1]F-TRI-2'!N10</f>
        <v>0</v>
      </c>
      <c r="R12" s="73">
        <f>'[1]F-TRI-3'!M10</f>
        <v>0</v>
      </c>
      <c r="S12" s="78">
        <f>'[1]F-TRI-3'!N10</f>
        <v>0</v>
      </c>
      <c r="T12" s="73">
        <f>'[1]F-TRI-4'!M10</f>
        <v>0</v>
      </c>
      <c r="U12" s="78">
        <f>'[1]F-TRI-4'!N10</f>
        <v>0</v>
      </c>
      <c r="V12" s="73">
        <f t="shared" si="1"/>
        <v>25</v>
      </c>
      <c r="W12" s="79">
        <f t="shared" si="2"/>
        <v>0.5</v>
      </c>
      <c r="X12" s="47"/>
      <c r="Y12" s="70"/>
      <c r="Z12" s="71"/>
      <c r="AA12" s="80"/>
      <c r="AB12" s="81"/>
      <c r="AC12" s="81"/>
      <c r="AD12" s="81"/>
      <c r="AE12" s="82"/>
      <c r="AF12" s="50"/>
      <c r="AG12" s="51"/>
      <c r="AH12" s="51"/>
      <c r="AI12" s="51"/>
      <c r="AJ12" s="51"/>
      <c r="AK12" s="51"/>
      <c r="AL12" s="52"/>
    </row>
    <row r="13" spans="1:38" ht="76.5" x14ac:dyDescent="0.25">
      <c r="A13" s="69">
        <v>4</v>
      </c>
      <c r="B13" s="70"/>
      <c r="C13" s="70"/>
      <c r="D13" s="70"/>
      <c r="E13" s="71"/>
      <c r="F13" s="72" t="str">
        <f>'[1]Formulacion_POA '!F10</f>
        <v xml:space="preserve">Evaluar las respuestas a los informes de las visitas realizadas en el 2017 a organizaciones del grupo 1 que aplicaron NIIF plenas </v>
      </c>
      <c r="G13" s="73" t="str">
        <f>'[1]Formulacion_POA '!G10</f>
        <v>Delegatura para la supervisión del ahorro y la forma asociativa</v>
      </c>
      <c r="H13" s="73" t="str">
        <f>'[1]Formulacion_POA '!H10</f>
        <v>(N° de evaluaciones a respuestas informes de visitas grupo 1 /N° de respuestas a informes de visitas 2017 de estados financieros programadas)</v>
      </c>
      <c r="I13" s="73">
        <f>'[1]Formulacion_POA '!I10</f>
        <v>9</v>
      </c>
      <c r="J13" s="73">
        <f t="shared" si="0"/>
        <v>9</v>
      </c>
      <c r="K13" s="74">
        <f>'[1]Formulacion_POA '!J10</f>
        <v>0.1</v>
      </c>
      <c r="L13" s="75">
        <f>'[1]Formulacion_POA '!K10</f>
        <v>43132</v>
      </c>
      <c r="M13" s="76">
        <f>'[1]Formulacion_POA '!L10</f>
        <v>43464</v>
      </c>
      <c r="N13" s="77">
        <f>'[1]F-TRI-1'!M11</f>
        <v>1</v>
      </c>
      <c r="O13" s="74">
        <f>'[1]F-TRI-1'!N11</f>
        <v>0.1111111111111111</v>
      </c>
      <c r="P13" s="73">
        <f>'[1]F-TRI-2'!M11</f>
        <v>0</v>
      </c>
      <c r="Q13" s="78">
        <f>'[1]F-TRI-2'!N11</f>
        <v>0</v>
      </c>
      <c r="R13" s="73">
        <f>'[1]F-TRI-3'!M11</f>
        <v>0</v>
      </c>
      <c r="S13" s="78">
        <f>'[1]F-TRI-3'!N11</f>
        <v>0</v>
      </c>
      <c r="T13" s="73">
        <f>'[1]F-TRI-4'!M11</f>
        <v>0</v>
      </c>
      <c r="U13" s="78">
        <f>'[1]F-TRI-4'!N11</f>
        <v>0</v>
      </c>
      <c r="V13" s="73">
        <f t="shared" si="1"/>
        <v>1</v>
      </c>
      <c r="W13" s="79">
        <f t="shared" si="2"/>
        <v>0.1111111111111111</v>
      </c>
      <c r="X13" s="47"/>
      <c r="Y13" s="70"/>
      <c r="Z13" s="71"/>
      <c r="AA13" s="80"/>
      <c r="AB13" s="81"/>
      <c r="AC13" s="81"/>
      <c r="AD13" s="81"/>
      <c r="AE13" s="82"/>
      <c r="AF13" s="50"/>
      <c r="AG13" s="51"/>
      <c r="AH13" s="51"/>
      <c r="AI13" s="51"/>
      <c r="AJ13" s="51"/>
      <c r="AK13" s="51"/>
      <c r="AL13" s="52"/>
    </row>
    <row r="14" spans="1:38" ht="76.5" x14ac:dyDescent="0.25">
      <c r="A14" s="69">
        <v>5</v>
      </c>
      <c r="B14" s="70"/>
      <c r="C14" s="70"/>
      <c r="D14" s="83"/>
      <c r="E14" s="84"/>
      <c r="F14" s="72" t="str">
        <f>'[1]Formulacion_POA '!F11</f>
        <v>Evaluar las respuestas a los informes de las visitas realizadas durante 2017 del régimen simplificado a organizaciones del grupo 3.</v>
      </c>
      <c r="G14" s="73" t="str">
        <f>'[1]Formulacion_POA '!G11</f>
        <v>Delegatura para la supervisión del ahorro y la forma asociativa</v>
      </c>
      <c r="H14" s="73" t="str">
        <f>'[1]Formulacion_POA '!H11</f>
        <v>(N° de evaluaciones a respuestas informes de vista grupo 3 /N° de respuestas a informes de visitas 2017 de estados financieros programadas)</v>
      </c>
      <c r="I14" s="73">
        <f>'[1]Formulacion_POA '!I11</f>
        <v>30</v>
      </c>
      <c r="J14" s="73">
        <f t="shared" si="0"/>
        <v>30</v>
      </c>
      <c r="K14" s="74">
        <f>'[1]Formulacion_POA '!J11</f>
        <v>0.1</v>
      </c>
      <c r="L14" s="75">
        <f>'[1]Formulacion_POA '!K11</f>
        <v>43132</v>
      </c>
      <c r="M14" s="76">
        <f>'[1]Formulacion_POA '!L11</f>
        <v>43464</v>
      </c>
      <c r="N14" s="77">
        <f>'[1]F-TRI-1'!M12</f>
        <v>1</v>
      </c>
      <c r="O14" s="74">
        <f>'[1]F-TRI-1'!N12</f>
        <v>3.3333333333333333E-2</v>
      </c>
      <c r="P14" s="73">
        <f>'[1]F-TRI-2'!M12</f>
        <v>0</v>
      </c>
      <c r="Q14" s="78">
        <f>'[1]F-TRI-2'!N12</f>
        <v>0</v>
      </c>
      <c r="R14" s="73">
        <f>'[1]F-TRI-3'!M12</f>
        <v>0</v>
      </c>
      <c r="S14" s="78">
        <f>'[1]F-TRI-3'!N12</f>
        <v>0</v>
      </c>
      <c r="T14" s="73">
        <f>'[1]F-TRI-4'!M12</f>
        <v>0</v>
      </c>
      <c r="U14" s="78">
        <f>'[1]F-TRI-4'!N12</f>
        <v>0</v>
      </c>
      <c r="V14" s="73">
        <f t="shared" si="1"/>
        <v>1</v>
      </c>
      <c r="W14" s="79">
        <f t="shared" si="2"/>
        <v>3.3333333333333333E-2</v>
      </c>
      <c r="X14" s="47"/>
      <c r="Y14" s="70"/>
      <c r="Z14" s="71"/>
      <c r="AA14" s="80"/>
      <c r="AB14" s="81"/>
      <c r="AC14" s="81"/>
      <c r="AD14" s="81"/>
      <c r="AE14" s="82"/>
      <c r="AF14" s="50"/>
      <c r="AG14" s="51"/>
      <c r="AH14" s="51"/>
      <c r="AI14" s="51"/>
      <c r="AJ14" s="51"/>
      <c r="AK14" s="51"/>
      <c r="AL14" s="52"/>
    </row>
    <row r="15" spans="1:38" ht="63.75" x14ac:dyDescent="0.25">
      <c r="A15" s="69">
        <v>6</v>
      </c>
      <c r="B15" s="70"/>
      <c r="C15" s="70"/>
      <c r="D15" s="85" t="s">
        <v>40</v>
      </c>
      <c r="E15" s="86">
        <v>0.3</v>
      </c>
      <c r="F15" s="72" t="str">
        <f>'[1]Formulacion_POA '!F12</f>
        <v xml:space="preserve">Desarrollar la matriz de riesgo LAFT como herramienta de supervisión. </v>
      </c>
      <c r="G15" s="73" t="str">
        <f>'[1]Formulacion_POA '!G12</f>
        <v>Delegatura  la supervisión del ahorro y la forma asociativa 
Delegatura para la supervisión de la actividad financiera
Oficina Asesora de Planeación y Sistemas</v>
      </c>
      <c r="H15" s="73" t="str">
        <f>'[1]Formulacion_POA '!H12</f>
        <v>Matriz desarrollada en la herramienta de supervisión</v>
      </c>
      <c r="I15" s="87">
        <f>'[1]Formulacion_POA '!I12</f>
        <v>1</v>
      </c>
      <c r="J15" s="87">
        <f t="shared" si="0"/>
        <v>1</v>
      </c>
      <c r="K15" s="74">
        <f>'[1]Formulacion_POA '!J12</f>
        <v>0.3</v>
      </c>
      <c r="L15" s="75">
        <f>'[1]Formulacion_POA '!K12</f>
        <v>43191</v>
      </c>
      <c r="M15" s="76">
        <f>'[1]Formulacion_POA '!L12</f>
        <v>43464</v>
      </c>
      <c r="N15" s="77">
        <f>'[1]F-TRI-1'!M13</f>
        <v>0</v>
      </c>
      <c r="O15" s="74">
        <f>'[1]F-TRI-1'!N13</f>
        <v>0</v>
      </c>
      <c r="P15" s="73">
        <f>'[1]F-TRI-2'!M13</f>
        <v>0</v>
      </c>
      <c r="Q15" s="78">
        <f>'[1]F-TRI-2'!N13</f>
        <v>0</v>
      </c>
      <c r="R15" s="73">
        <f>'[1]F-TRI-3'!M13</f>
        <v>0</v>
      </c>
      <c r="S15" s="78">
        <f>'[1]F-TRI-3'!N13</f>
        <v>0</v>
      </c>
      <c r="T15" s="73">
        <f>'[1]F-TRI-4'!M13</f>
        <v>0</v>
      </c>
      <c r="U15" s="78">
        <f>'[1]F-TRI-4'!N13</f>
        <v>0</v>
      </c>
      <c r="V15" s="73">
        <f t="shared" si="1"/>
        <v>0</v>
      </c>
      <c r="W15" s="79">
        <f t="shared" si="2"/>
        <v>0</v>
      </c>
      <c r="X15" s="47"/>
      <c r="Y15" s="70"/>
      <c r="Z15" s="71"/>
      <c r="AA15" s="80"/>
      <c r="AB15" s="81"/>
      <c r="AC15" s="81"/>
      <c r="AD15" s="81"/>
      <c r="AE15" s="82"/>
      <c r="AF15" s="50"/>
      <c r="AG15" s="51"/>
      <c r="AH15" s="51"/>
      <c r="AI15" s="51"/>
      <c r="AJ15" s="51"/>
      <c r="AK15" s="51"/>
      <c r="AL15" s="52"/>
    </row>
    <row r="16" spans="1:38" ht="63.75" x14ac:dyDescent="0.25">
      <c r="A16" s="69">
        <v>7</v>
      </c>
      <c r="B16" s="70"/>
      <c r="C16" s="70"/>
      <c r="D16" s="70"/>
      <c r="E16" s="71"/>
      <c r="F16" s="72" t="str">
        <f>'[1]Formulacion_POA '!F13</f>
        <v>Determinar la gradualidad para la implementación del  SARL.</v>
      </c>
      <c r="G16" s="73" t="str">
        <f>'[1]Formulacion_POA '!G13</f>
        <v>Delegatura  la supervisión del ahorro y la forma asociativa 
Delegatura para la supervisión de la actividad financiera
Oficina Asesora de Planeación y Sistemas</v>
      </c>
      <c r="H16" s="73" t="str">
        <f>'[1]Formulacion_POA '!H13</f>
        <v>Cronograma de implementación</v>
      </c>
      <c r="I16" s="87">
        <f>'[1]Formulacion_POA '!I13</f>
        <v>1</v>
      </c>
      <c r="J16" s="87">
        <f t="shared" si="0"/>
        <v>1</v>
      </c>
      <c r="K16" s="74">
        <f>'[1]Formulacion_POA '!J13</f>
        <v>0.4</v>
      </c>
      <c r="L16" s="75">
        <f>'[1]Formulacion_POA '!K13</f>
        <v>43191</v>
      </c>
      <c r="M16" s="76">
        <f>'[1]Formulacion_POA '!L13</f>
        <v>43464</v>
      </c>
      <c r="N16" s="88">
        <f>'[1]F-TRI-1'!M14</f>
        <v>0</v>
      </c>
      <c r="O16" s="74">
        <f>'[1]F-TRI-1'!N14</f>
        <v>0</v>
      </c>
      <c r="P16" s="73">
        <f>'[1]F-TRI-2'!M14</f>
        <v>0</v>
      </c>
      <c r="Q16" s="78">
        <f>'[1]F-TRI-2'!N14</f>
        <v>0</v>
      </c>
      <c r="R16" s="73">
        <f>'[1]F-TRI-3'!M14</f>
        <v>0</v>
      </c>
      <c r="S16" s="78">
        <f>'[1]F-TRI-3'!N14</f>
        <v>0</v>
      </c>
      <c r="T16" s="73">
        <f>'[1]F-TRI-4'!M14</f>
        <v>0</v>
      </c>
      <c r="U16" s="78">
        <f>'[1]F-TRI-4'!N14</f>
        <v>0</v>
      </c>
      <c r="V16" s="74">
        <f t="shared" si="1"/>
        <v>0</v>
      </c>
      <c r="W16" s="79">
        <f t="shared" si="2"/>
        <v>0</v>
      </c>
      <c r="X16" s="47"/>
      <c r="Y16" s="70"/>
      <c r="Z16" s="71"/>
      <c r="AA16" s="80"/>
      <c r="AB16" s="81"/>
      <c r="AC16" s="81"/>
      <c r="AD16" s="81"/>
      <c r="AE16" s="82"/>
      <c r="AF16" s="50"/>
      <c r="AG16" s="51"/>
      <c r="AH16" s="51"/>
      <c r="AI16" s="51"/>
      <c r="AJ16" s="51"/>
      <c r="AK16" s="51"/>
      <c r="AL16" s="52"/>
    </row>
    <row r="17" spans="1:38" ht="63.75" x14ac:dyDescent="0.25">
      <c r="A17" s="69">
        <v>8</v>
      </c>
      <c r="B17" s="70"/>
      <c r="C17" s="70"/>
      <c r="D17" s="83"/>
      <c r="E17" s="84"/>
      <c r="F17" s="72" t="str">
        <f>'[1]Formulacion_POA '!F14</f>
        <v>Realizar pruebas al proyecto de modelo de pérdida esperada del riesgo de crédito SARC</v>
      </c>
      <c r="G17" s="73" t="str">
        <f>'[1]Formulacion_POA '!G14</f>
        <v>Delegatura  la supervisión del ahorro y la forma asociativa 
Delegatura para la supervisión de la actividad financiera
Oficina Asesora de Planeación y Sistemas</v>
      </c>
      <c r="H17" s="73" t="str">
        <f>'[1]Formulacion_POA '!H14</f>
        <v>Informe del resultado de pruebas</v>
      </c>
      <c r="I17" s="87">
        <f>'[1]Formulacion_POA '!I14</f>
        <v>1</v>
      </c>
      <c r="J17" s="87">
        <f t="shared" si="0"/>
        <v>1</v>
      </c>
      <c r="K17" s="74">
        <f>'[1]Formulacion_POA '!J14</f>
        <v>0.3</v>
      </c>
      <c r="L17" s="75">
        <f>'[1]Formulacion_POA '!K14</f>
        <v>43191</v>
      </c>
      <c r="M17" s="76">
        <f>'[1]Formulacion_POA '!L14</f>
        <v>43464</v>
      </c>
      <c r="N17" s="77">
        <f>'[1]F-TRI-1'!M15</f>
        <v>0</v>
      </c>
      <c r="O17" s="74">
        <f>'[1]F-TRI-1'!N15</f>
        <v>0</v>
      </c>
      <c r="P17" s="73">
        <f>'[1]F-TRI-2'!M15</f>
        <v>0</v>
      </c>
      <c r="Q17" s="78">
        <f>'[1]F-TRI-2'!N15</f>
        <v>0</v>
      </c>
      <c r="R17" s="73">
        <f>'[1]F-TRI-3'!M15</f>
        <v>0</v>
      </c>
      <c r="S17" s="78">
        <f>'[1]F-TRI-3'!N15</f>
        <v>0</v>
      </c>
      <c r="T17" s="73">
        <f>'[1]F-TRI-4'!M15</f>
        <v>0</v>
      </c>
      <c r="U17" s="78">
        <f>'[1]F-TRI-4'!N15</f>
        <v>0</v>
      </c>
      <c r="V17" s="73">
        <f t="shared" si="1"/>
        <v>0</v>
      </c>
      <c r="W17" s="79">
        <f t="shared" si="2"/>
        <v>0</v>
      </c>
      <c r="X17" s="47"/>
      <c r="Y17" s="70"/>
      <c r="Z17" s="71"/>
      <c r="AA17" s="80"/>
      <c r="AB17" s="81"/>
      <c r="AC17" s="81"/>
      <c r="AD17" s="81"/>
      <c r="AE17" s="82"/>
      <c r="AF17" s="50"/>
      <c r="AG17" s="51"/>
      <c r="AH17" s="51"/>
      <c r="AI17" s="51"/>
      <c r="AJ17" s="51"/>
      <c r="AK17" s="51"/>
      <c r="AL17" s="52"/>
    </row>
    <row r="18" spans="1:38" ht="63.75" x14ac:dyDescent="0.25">
      <c r="A18" s="69">
        <v>9</v>
      </c>
      <c r="B18" s="70"/>
      <c r="C18" s="70"/>
      <c r="D18" s="85" t="s">
        <v>41</v>
      </c>
      <c r="E18" s="86">
        <v>0.3</v>
      </c>
      <c r="F18" s="72" t="str">
        <f>'[1]Formulacion_POA '!F15</f>
        <v>Proyectar el ajuste en Isolución de los procedimientos relacionados con el riesgo de liquidez.</v>
      </c>
      <c r="G18" s="73" t="str">
        <f>'[1]Formulacion_POA '!G15</f>
        <v>Delegatura  la supervisión del ahorro y la forma asociativa 
Delegatura para la supervisión de la actividad financiera
Oficina Asesora de Planeación y Sistemas</v>
      </c>
      <c r="H18" s="73" t="str">
        <f>'[1]Formulacion_POA '!H15</f>
        <v>Procedimiento proyectado</v>
      </c>
      <c r="I18" s="87">
        <f>'[1]Formulacion_POA '!I15</f>
        <v>1</v>
      </c>
      <c r="J18" s="87">
        <f t="shared" si="0"/>
        <v>1</v>
      </c>
      <c r="K18" s="74">
        <f>'[1]Formulacion_POA '!J15</f>
        <v>0.3</v>
      </c>
      <c r="L18" s="75">
        <f>'[1]Formulacion_POA '!K15</f>
        <v>43252</v>
      </c>
      <c r="M18" s="76">
        <f>'[1]Formulacion_POA '!L15</f>
        <v>43464</v>
      </c>
      <c r="N18" s="77">
        <f>'[1]F-TRI-1'!M16</f>
        <v>0</v>
      </c>
      <c r="O18" s="74">
        <f>'[1]F-TRI-1'!N16</f>
        <v>0</v>
      </c>
      <c r="P18" s="73">
        <f>'[1]F-TRI-2'!M16</f>
        <v>0</v>
      </c>
      <c r="Q18" s="78">
        <f>'[1]F-TRI-2'!N16</f>
        <v>0</v>
      </c>
      <c r="R18" s="73">
        <f>'[1]F-TRI-3'!M16</f>
        <v>0</v>
      </c>
      <c r="S18" s="78">
        <f>'[1]F-TRI-3'!N16</f>
        <v>0</v>
      </c>
      <c r="T18" s="73">
        <f>'[1]F-TRI-4'!M16</f>
        <v>0</v>
      </c>
      <c r="U18" s="78">
        <f>'[1]F-TRI-4'!N16</f>
        <v>0</v>
      </c>
      <c r="V18" s="73">
        <f t="shared" si="1"/>
        <v>0</v>
      </c>
      <c r="W18" s="79">
        <f t="shared" si="2"/>
        <v>0</v>
      </c>
      <c r="X18" s="47"/>
      <c r="Y18" s="70"/>
      <c r="Z18" s="71"/>
      <c r="AA18" s="80"/>
      <c r="AB18" s="81"/>
      <c r="AC18" s="81"/>
      <c r="AD18" s="81"/>
      <c r="AE18" s="82"/>
      <c r="AF18" s="50"/>
      <c r="AG18" s="51"/>
      <c r="AH18" s="51"/>
      <c r="AI18" s="51"/>
      <c r="AJ18" s="51"/>
      <c r="AK18" s="51"/>
      <c r="AL18" s="52"/>
    </row>
    <row r="19" spans="1:38" ht="51" x14ac:dyDescent="0.25">
      <c r="A19" s="69">
        <v>10</v>
      </c>
      <c r="B19" s="70"/>
      <c r="C19" s="70"/>
      <c r="D19" s="70"/>
      <c r="E19" s="71"/>
      <c r="F19" s="72" t="str">
        <f>'[1]Formulacion_POA '!F16</f>
        <v>Actualizar y/o elaborar los formatos del Formulario Oficial de Rendición de Cuentas  para la medición del Riesgo de Liquidez.</v>
      </c>
      <c r="G19" s="73" t="str">
        <f>'[1]Formulacion_POA '!G16</f>
        <v>Delegatura  la supervisión del ahorro y la forma asociativa 
Delegatura para la supervisión de la actividad financiera</v>
      </c>
      <c r="H19" s="73" t="str">
        <f>'[1]Formulacion_POA '!H16</f>
        <v>Formulario actualizado para la medición del Riesgo de Liquidez</v>
      </c>
      <c r="I19" s="87">
        <f>'[1]Formulacion_POA '!I16</f>
        <v>1</v>
      </c>
      <c r="J19" s="87">
        <f t="shared" si="0"/>
        <v>1</v>
      </c>
      <c r="K19" s="74">
        <f>'[1]Formulacion_POA '!J16</f>
        <v>0.15</v>
      </c>
      <c r="L19" s="75">
        <f>'[1]Formulacion_POA '!K16</f>
        <v>43252</v>
      </c>
      <c r="M19" s="76">
        <f>'[1]Formulacion_POA '!L16</f>
        <v>43464</v>
      </c>
      <c r="N19" s="77">
        <f>'[1]F-TRI-1'!M17</f>
        <v>0</v>
      </c>
      <c r="O19" s="74">
        <f>'[1]F-TRI-1'!N17</f>
        <v>0</v>
      </c>
      <c r="P19" s="73">
        <f>'[1]F-TRI-2'!M17</f>
        <v>0</v>
      </c>
      <c r="Q19" s="78">
        <f>'[1]F-TRI-2'!N17</f>
        <v>0</v>
      </c>
      <c r="R19" s="73">
        <f>'[1]F-TRI-3'!M17</f>
        <v>0</v>
      </c>
      <c r="S19" s="78">
        <f>'[1]F-TRI-3'!N17</f>
        <v>0</v>
      </c>
      <c r="T19" s="73">
        <f>'[1]F-TRI-4'!M17</f>
        <v>0</v>
      </c>
      <c r="U19" s="78">
        <f>'[1]F-TRI-4'!N17</f>
        <v>0</v>
      </c>
      <c r="V19" s="73">
        <f t="shared" si="1"/>
        <v>0</v>
      </c>
      <c r="W19" s="79">
        <f t="shared" si="2"/>
        <v>0</v>
      </c>
      <c r="X19" s="47"/>
      <c r="Y19" s="70"/>
      <c r="Z19" s="71"/>
      <c r="AA19" s="80"/>
      <c r="AB19" s="81"/>
      <c r="AC19" s="81"/>
      <c r="AD19" s="81"/>
      <c r="AE19" s="82"/>
      <c r="AF19" s="50"/>
      <c r="AG19" s="51"/>
      <c r="AH19" s="51"/>
      <c r="AI19" s="51"/>
      <c r="AJ19" s="51"/>
      <c r="AK19" s="51"/>
      <c r="AL19" s="52"/>
    </row>
    <row r="20" spans="1:38" ht="63.75" x14ac:dyDescent="0.25">
      <c r="A20" s="69">
        <v>11</v>
      </c>
      <c r="B20" s="70"/>
      <c r="C20" s="70"/>
      <c r="D20" s="70"/>
      <c r="E20" s="71"/>
      <c r="F20" s="72" t="str">
        <f>'[1]Formulacion_POA '!F17</f>
        <v>Actualizar en la herramienta de supervisión (Fábrica de Reportes) la metodología para la medición del Riesgo de Liquidez.</v>
      </c>
      <c r="G20" s="73" t="str">
        <f>'[1]Formulacion_POA '!G17</f>
        <v>Delegatura  la supervisión del ahorro y la forma asociativa 
Delegatura para la supervisión de la actividad financiera
Oficina Asesora de Planeación y Sistemas</v>
      </c>
      <c r="H20" s="73" t="str">
        <f>'[1]Formulacion_POA '!H17</f>
        <v>Formato actualizado para la medición del Riesgo de Liquidez</v>
      </c>
      <c r="I20" s="87">
        <f>'[1]Formulacion_POA '!I17</f>
        <v>1</v>
      </c>
      <c r="J20" s="87">
        <f t="shared" si="0"/>
        <v>1</v>
      </c>
      <c r="K20" s="74">
        <f>'[1]Formulacion_POA '!J17</f>
        <v>0.15</v>
      </c>
      <c r="L20" s="75">
        <f>'[1]Formulacion_POA '!K17</f>
        <v>43252</v>
      </c>
      <c r="M20" s="76">
        <f>'[1]Formulacion_POA '!L17</f>
        <v>43464</v>
      </c>
      <c r="N20" s="77">
        <f>'[1]F-TRI-1'!M18</f>
        <v>0</v>
      </c>
      <c r="O20" s="74">
        <f>'[1]F-TRI-1'!N18</f>
        <v>0</v>
      </c>
      <c r="P20" s="73">
        <f>'[1]F-TRI-2'!M18</f>
        <v>0</v>
      </c>
      <c r="Q20" s="78">
        <f>'[1]F-TRI-2'!N18</f>
        <v>0</v>
      </c>
      <c r="R20" s="73">
        <f>'[1]F-TRI-3'!M18</f>
        <v>0</v>
      </c>
      <c r="S20" s="78">
        <f>'[1]F-TRI-3'!N18</f>
        <v>0</v>
      </c>
      <c r="T20" s="73">
        <f>'[1]F-TRI-4'!M18</f>
        <v>0</v>
      </c>
      <c r="U20" s="78">
        <f>'[1]F-TRI-4'!N18</f>
        <v>0</v>
      </c>
      <c r="V20" s="73">
        <f t="shared" si="1"/>
        <v>0</v>
      </c>
      <c r="W20" s="79">
        <f t="shared" si="2"/>
        <v>0</v>
      </c>
      <c r="X20" s="47"/>
      <c r="Y20" s="70"/>
      <c r="Z20" s="71"/>
      <c r="AA20" s="80"/>
      <c r="AB20" s="81"/>
      <c r="AC20" s="81"/>
      <c r="AD20" s="81"/>
      <c r="AE20" s="82"/>
      <c r="AF20" s="50"/>
      <c r="AG20" s="51"/>
      <c r="AH20" s="51"/>
      <c r="AI20" s="51"/>
      <c r="AJ20" s="51"/>
      <c r="AK20" s="51"/>
      <c r="AL20" s="52"/>
    </row>
    <row r="21" spans="1:38" ht="25.5" x14ac:dyDescent="0.25">
      <c r="A21" s="69">
        <v>12</v>
      </c>
      <c r="B21" s="70"/>
      <c r="C21" s="70"/>
      <c r="D21" s="70"/>
      <c r="E21" s="71"/>
      <c r="F21" s="72" t="str">
        <f>'[1]Formulacion_POA '!F18</f>
        <v>Actualizar y/o elaborar los formatos del Formulario Oficial de Rendición de Cuentas  para la medición del Riesgo de Crédito.</v>
      </c>
      <c r="G21" s="73" t="str">
        <f>'[1]Formulacion_POA '!G18</f>
        <v>Delegatura para la supervisión de la actividad financiera</v>
      </c>
      <c r="H21" s="73" t="str">
        <f>'[1]Formulacion_POA '!H18</f>
        <v>Formulario actualizado para la medición del Riesgo de Crédito</v>
      </c>
      <c r="I21" s="87">
        <f>'[1]Formulacion_POA '!I18</f>
        <v>1</v>
      </c>
      <c r="J21" s="87">
        <f t="shared" si="0"/>
        <v>1</v>
      </c>
      <c r="K21" s="74">
        <f>'[1]Formulacion_POA '!J18</f>
        <v>0.15</v>
      </c>
      <c r="L21" s="75">
        <f>'[1]Formulacion_POA '!K18</f>
        <v>43252</v>
      </c>
      <c r="M21" s="76">
        <f>'[1]Formulacion_POA '!L18</f>
        <v>43464</v>
      </c>
      <c r="N21" s="77">
        <f>'[1]F-TRI-1'!M19</f>
        <v>0</v>
      </c>
      <c r="O21" s="74">
        <f>'[1]F-TRI-1'!N19</f>
        <v>0</v>
      </c>
      <c r="P21" s="73">
        <f>'[1]F-TRI-2'!M19</f>
        <v>0</v>
      </c>
      <c r="Q21" s="78">
        <f>'[1]F-TRI-2'!N19</f>
        <v>0</v>
      </c>
      <c r="R21" s="73">
        <f>'[1]F-TRI-3'!M19</f>
        <v>0</v>
      </c>
      <c r="S21" s="78">
        <f>'[1]F-TRI-3'!N19</f>
        <v>0</v>
      </c>
      <c r="T21" s="73">
        <f>'[1]F-TRI-4'!M19</f>
        <v>0</v>
      </c>
      <c r="U21" s="78">
        <f>'[1]F-TRI-4'!N19</f>
        <v>0</v>
      </c>
      <c r="V21" s="73">
        <f t="shared" si="1"/>
        <v>0</v>
      </c>
      <c r="W21" s="79">
        <f t="shared" si="2"/>
        <v>0</v>
      </c>
      <c r="X21" s="47"/>
      <c r="Y21" s="70"/>
      <c r="Z21" s="71"/>
      <c r="AA21" s="80"/>
      <c r="AB21" s="81"/>
      <c r="AC21" s="81"/>
      <c r="AD21" s="81"/>
      <c r="AE21" s="82"/>
      <c r="AF21" s="50"/>
      <c r="AG21" s="51"/>
      <c r="AH21" s="51"/>
      <c r="AI21" s="51"/>
      <c r="AJ21" s="51"/>
      <c r="AK21" s="51"/>
      <c r="AL21" s="52"/>
    </row>
    <row r="22" spans="1:38" ht="63.75" x14ac:dyDescent="0.25">
      <c r="A22" s="69">
        <v>13</v>
      </c>
      <c r="B22" s="70"/>
      <c r="C22" s="70"/>
      <c r="D22" s="70"/>
      <c r="E22" s="71"/>
      <c r="F22" s="72" t="str">
        <f>'[1]Formulacion_POA '!F19</f>
        <v>Actualizar la herramienta de supervisión (Fábrica de Reportes) para la determinar las matrices de transición.</v>
      </c>
      <c r="G22" s="73" t="str">
        <f>'[1]Formulacion_POA '!G19</f>
        <v>Delegatura  la supervisión del ahorro y la forma asociativa 
Delegatura para la supervisión de la actividad financiera
Oficina Asesora de Planeación y Sistemas</v>
      </c>
      <c r="H22" s="73" t="str">
        <f>'[1]Formulacion_POA '!H19</f>
        <v xml:space="preserve">Herramienta actualizada en fábrica para la determinar las matrices de transición </v>
      </c>
      <c r="I22" s="87">
        <f>'[1]Formulacion_POA '!I19</f>
        <v>1</v>
      </c>
      <c r="J22" s="87">
        <f t="shared" si="0"/>
        <v>1</v>
      </c>
      <c r="K22" s="74">
        <f>'[1]Formulacion_POA '!J19</f>
        <v>0.15</v>
      </c>
      <c r="L22" s="75">
        <f>'[1]Formulacion_POA '!K19</f>
        <v>43252</v>
      </c>
      <c r="M22" s="76">
        <f>'[1]Formulacion_POA '!L19</f>
        <v>43464</v>
      </c>
      <c r="N22" s="77">
        <f>'[1]F-TRI-1'!M20</f>
        <v>0</v>
      </c>
      <c r="O22" s="74">
        <f>'[1]F-TRI-1'!N20</f>
        <v>0</v>
      </c>
      <c r="P22" s="73">
        <f>'[1]F-TRI-2'!M20</f>
        <v>0</v>
      </c>
      <c r="Q22" s="78">
        <f>'[1]F-TRI-2'!N20</f>
        <v>0</v>
      </c>
      <c r="R22" s="73">
        <f>'[1]F-TRI-3'!M20</f>
        <v>0</v>
      </c>
      <c r="S22" s="78">
        <f>'[1]F-TRI-3'!N20</f>
        <v>0</v>
      </c>
      <c r="T22" s="73">
        <f>'[1]F-TRI-4'!M20</f>
        <v>0</v>
      </c>
      <c r="U22" s="78">
        <f>'[1]F-TRI-4'!N20</f>
        <v>0</v>
      </c>
      <c r="V22" s="73">
        <f t="shared" si="1"/>
        <v>0</v>
      </c>
      <c r="W22" s="79">
        <f t="shared" si="2"/>
        <v>0</v>
      </c>
      <c r="X22" s="47"/>
      <c r="Y22" s="70"/>
      <c r="Z22" s="71"/>
      <c r="AA22" s="80"/>
      <c r="AB22" s="81"/>
      <c r="AC22" s="81"/>
      <c r="AD22" s="81"/>
      <c r="AE22" s="82"/>
      <c r="AF22" s="50"/>
      <c r="AG22" s="51"/>
      <c r="AH22" s="51"/>
      <c r="AI22" s="51"/>
      <c r="AJ22" s="51"/>
      <c r="AK22" s="51"/>
      <c r="AL22" s="52"/>
    </row>
    <row r="23" spans="1:38" ht="38.25" x14ac:dyDescent="0.25">
      <c r="A23" s="69">
        <v>14</v>
      </c>
      <c r="B23" s="70"/>
      <c r="C23" s="83"/>
      <c r="D23" s="83"/>
      <c r="E23" s="84"/>
      <c r="F23" s="72" t="str">
        <f>'[1]Formulacion_POA '!F20</f>
        <v>Proyectar la formulación de herramientas y metodología para el análisis de alertas tempranas  para evaluar la exposición al riesgo de entidades con actividad financiera.</v>
      </c>
      <c r="G23" s="73" t="str">
        <f>'[1]Formulacion_POA '!G20</f>
        <v>Delegatura para la supervisión de la actividad financiera
Oficina Asesora de Planeación y Sistemas</v>
      </c>
      <c r="H23" s="73" t="str">
        <f>'[1]Formulacion_POA '!H20</f>
        <v>Formulación de herramientas y metodología</v>
      </c>
      <c r="I23" s="87">
        <f>'[1]Formulacion_POA '!I20</f>
        <v>1</v>
      </c>
      <c r="J23" s="87">
        <f t="shared" si="0"/>
        <v>1</v>
      </c>
      <c r="K23" s="74">
        <f>'[1]Formulacion_POA '!J20</f>
        <v>0.1</v>
      </c>
      <c r="L23" s="75">
        <f>'[1]Formulacion_POA '!K20</f>
        <v>43221</v>
      </c>
      <c r="M23" s="76">
        <f>'[1]Formulacion_POA '!L20</f>
        <v>43464</v>
      </c>
      <c r="N23" s="77">
        <f>'[1]F-TRI-1'!M21</f>
        <v>0</v>
      </c>
      <c r="O23" s="74">
        <f>'[1]F-TRI-1'!N21</f>
        <v>0</v>
      </c>
      <c r="P23" s="73">
        <f>'[1]F-TRI-2'!M21</f>
        <v>0</v>
      </c>
      <c r="Q23" s="78">
        <f>'[1]F-TRI-2'!N21</f>
        <v>0</v>
      </c>
      <c r="R23" s="73">
        <f>'[1]F-TRI-3'!M21</f>
        <v>0</v>
      </c>
      <c r="S23" s="78">
        <f>'[1]F-TRI-3'!N21</f>
        <v>0</v>
      </c>
      <c r="T23" s="73">
        <f>'[1]F-TRI-4'!M21</f>
        <v>0</v>
      </c>
      <c r="U23" s="78">
        <f>'[1]F-TRI-4'!N21</f>
        <v>0</v>
      </c>
      <c r="V23" s="73">
        <f t="shared" si="1"/>
        <v>0</v>
      </c>
      <c r="W23" s="79">
        <f t="shared" si="2"/>
        <v>0</v>
      </c>
      <c r="X23" s="89"/>
      <c r="Y23" s="83"/>
      <c r="Z23" s="84"/>
      <c r="AA23" s="80"/>
      <c r="AB23" s="81"/>
      <c r="AC23" s="81"/>
      <c r="AD23" s="81"/>
      <c r="AE23" s="82"/>
      <c r="AF23" s="50"/>
      <c r="AG23" s="51"/>
      <c r="AH23" s="51"/>
      <c r="AI23" s="51"/>
      <c r="AJ23" s="51"/>
      <c r="AK23" s="51"/>
      <c r="AL23" s="52"/>
    </row>
    <row r="24" spans="1:38" ht="25.5" x14ac:dyDescent="0.25">
      <c r="A24" s="69">
        <v>15</v>
      </c>
      <c r="B24" s="70"/>
      <c r="C24" s="90" t="s">
        <v>42</v>
      </c>
      <c r="D24" s="90" t="s">
        <v>43</v>
      </c>
      <c r="E24" s="86">
        <v>0.6</v>
      </c>
      <c r="F24" s="72" t="str">
        <f>'[1]Formulacion_POA '!F21</f>
        <v xml:space="preserve">Adelantar las medidas de toma de posesión y/o de adopción de institutos de salvamento </v>
      </c>
      <c r="G24" s="73" t="str">
        <f>'[1]Formulacion_POA '!G21</f>
        <v>Delegatura para la supervisión de la actividad financiera</v>
      </c>
      <c r="H24" s="73" t="str">
        <f>'[1]Formulacion_POA '!H21</f>
        <v xml:space="preserve">Medidas Ejecutadas / Medidas adoptadas </v>
      </c>
      <c r="I24" s="74">
        <f>'[1]Formulacion_POA '!I21</f>
        <v>1</v>
      </c>
      <c r="J24" s="74">
        <f t="shared" si="0"/>
        <v>1</v>
      </c>
      <c r="K24" s="74">
        <f>'[1]Formulacion_POA '!J21</f>
        <v>0.03</v>
      </c>
      <c r="L24" s="75">
        <f>'[1]Formulacion_POA '!K21</f>
        <v>43132</v>
      </c>
      <c r="M24" s="76">
        <f>'[1]Formulacion_POA '!L21</f>
        <v>43464</v>
      </c>
      <c r="N24" s="77">
        <f>'[1]F-TRI-1'!M22</f>
        <v>0</v>
      </c>
      <c r="O24" s="74">
        <f>'[1]F-TRI-1'!N22</f>
        <v>0</v>
      </c>
      <c r="P24" s="73">
        <f>'[1]F-TRI-2'!M22</f>
        <v>0</v>
      </c>
      <c r="Q24" s="78">
        <f>'[1]F-TRI-2'!N22</f>
        <v>0</v>
      </c>
      <c r="R24" s="73">
        <f>'[1]F-TRI-3'!M22</f>
        <v>0</v>
      </c>
      <c r="S24" s="78">
        <f>'[1]F-TRI-3'!N22</f>
        <v>0</v>
      </c>
      <c r="T24" s="73">
        <f>'[1]F-TRI-4'!M22</f>
        <v>0</v>
      </c>
      <c r="U24" s="78">
        <f>'[1]F-TRI-4'!N22</f>
        <v>0</v>
      </c>
      <c r="V24" s="73">
        <f t="shared" si="1"/>
        <v>0</v>
      </c>
      <c r="W24" s="79">
        <f t="shared" si="2"/>
        <v>0</v>
      </c>
      <c r="X24" s="91">
        <v>1016461810</v>
      </c>
      <c r="Y24" s="92">
        <f>SUM('[1]F-TRI-1'!P22+'[1]F-TRI-2'!P22+'[1]F-TRI-3'!P22+'[1]F-TRI-4'!P22)</f>
        <v>80557000</v>
      </c>
      <c r="Z24" s="86">
        <f>IFERROR(Y24/X24,0)</f>
        <v>7.9252362663777789E-2</v>
      </c>
      <c r="AA24" s="80"/>
      <c r="AB24" s="81"/>
      <c r="AC24" s="81"/>
      <c r="AD24" s="81"/>
      <c r="AE24" s="82"/>
      <c r="AF24" s="50"/>
      <c r="AG24" s="51"/>
      <c r="AH24" s="51"/>
      <c r="AI24" s="51"/>
      <c r="AJ24" s="51"/>
      <c r="AK24" s="51"/>
      <c r="AL24" s="52"/>
    </row>
    <row r="25" spans="1:38" ht="38.25" x14ac:dyDescent="0.25">
      <c r="A25" s="69">
        <v>16</v>
      </c>
      <c r="B25" s="70"/>
      <c r="C25" s="70"/>
      <c r="D25" s="70"/>
      <c r="E25" s="71"/>
      <c r="F25" s="72" t="str">
        <f>'[1]Formulacion_POA '!F22</f>
        <v>Adelantar los tramites de autorización previa (Fusión, incorporación, transformación o escisión) de las organizaciones vigiladas</v>
      </c>
      <c r="G25" s="73" t="str">
        <f>'[1]Formulacion_POA '!G22</f>
        <v>Delegatura para la supervisión de la actividad financiera</v>
      </c>
      <c r="H25" s="73" t="str">
        <f>'[1]Formulacion_POA '!H22</f>
        <v>Solicitudes atendidas dentro de los términos/Solicitudes presentadas</v>
      </c>
      <c r="I25" s="74">
        <f>'[1]Formulacion_POA '!I22</f>
        <v>1</v>
      </c>
      <c r="J25" s="74">
        <f t="shared" si="0"/>
        <v>1</v>
      </c>
      <c r="K25" s="74">
        <f>'[1]Formulacion_POA '!J22</f>
        <v>0.03</v>
      </c>
      <c r="L25" s="75">
        <f>'[1]Formulacion_POA '!K22</f>
        <v>43132</v>
      </c>
      <c r="M25" s="76">
        <f>'[1]Formulacion_POA '!L22</f>
        <v>43464</v>
      </c>
      <c r="N25" s="88">
        <f>'[1]F-TRI-1'!M23</f>
        <v>1</v>
      </c>
      <c r="O25" s="74">
        <f>'[1]F-TRI-1'!N23</f>
        <v>1</v>
      </c>
      <c r="P25" s="73">
        <f>'[1]F-TRI-2'!M23</f>
        <v>0</v>
      </c>
      <c r="Q25" s="78">
        <f>'[1]F-TRI-2'!N23</f>
        <v>0</v>
      </c>
      <c r="R25" s="73">
        <f>'[1]F-TRI-3'!M23</f>
        <v>0</v>
      </c>
      <c r="S25" s="78">
        <f>'[1]F-TRI-3'!N23</f>
        <v>0</v>
      </c>
      <c r="T25" s="73">
        <f>'[1]F-TRI-4'!M23</f>
        <v>0</v>
      </c>
      <c r="U25" s="78">
        <f>'[1]F-TRI-4'!N23</f>
        <v>0</v>
      </c>
      <c r="V25" s="74">
        <f t="shared" si="1"/>
        <v>1</v>
      </c>
      <c r="W25" s="79">
        <f t="shared" si="2"/>
        <v>1</v>
      </c>
      <c r="X25" s="47"/>
      <c r="Y25" s="70"/>
      <c r="Z25" s="71"/>
      <c r="AA25" s="80"/>
      <c r="AB25" s="81"/>
      <c r="AC25" s="81"/>
      <c r="AD25" s="81"/>
      <c r="AE25" s="82"/>
      <c r="AF25" s="50"/>
      <c r="AG25" s="51"/>
      <c r="AH25" s="51"/>
      <c r="AI25" s="51"/>
      <c r="AJ25" s="51"/>
      <c r="AK25" s="51"/>
      <c r="AL25" s="52"/>
    </row>
    <row r="26" spans="1:38" ht="63.75" x14ac:dyDescent="0.25">
      <c r="A26" s="69">
        <v>17</v>
      </c>
      <c r="B26" s="70"/>
      <c r="C26" s="70"/>
      <c r="D26" s="70"/>
      <c r="E26" s="71"/>
      <c r="F26" s="72" t="str">
        <f>'[1]Formulacion_POA '!F23</f>
        <v xml:space="preserve">Hacer seguimiento a los procesos de intervención forzosa administrativa e institutos de salvamento, de las cooperativas de ahorro y crédito que se encuentren bajo estas medidas, a través de visitas de inspección o evaluaciones extra situ o de informes de gestión </v>
      </c>
      <c r="G26" s="73" t="str">
        <f>'[1]Formulacion_POA '!G23</f>
        <v>Delegatura para la supervisión de la actividad financiera</v>
      </c>
      <c r="H26" s="73" t="str">
        <f>'[1]Formulacion_POA '!H23</f>
        <v>Informes evaluados / Informes presentados</v>
      </c>
      <c r="I26" s="74">
        <f>'[1]Formulacion_POA '!I23</f>
        <v>1</v>
      </c>
      <c r="J26" s="74">
        <f t="shared" si="0"/>
        <v>1</v>
      </c>
      <c r="K26" s="74">
        <f>'[1]Formulacion_POA '!J23</f>
        <v>0.02</v>
      </c>
      <c r="L26" s="75">
        <f>'[1]Formulacion_POA '!K23</f>
        <v>43132</v>
      </c>
      <c r="M26" s="76">
        <f>'[1]Formulacion_POA '!L23</f>
        <v>43464</v>
      </c>
      <c r="N26" s="88">
        <f>'[1]F-TRI-1'!M24</f>
        <v>0</v>
      </c>
      <c r="O26" s="74">
        <f>'[1]F-TRI-1'!N24</f>
        <v>0</v>
      </c>
      <c r="P26" s="73">
        <f>'[1]F-TRI-2'!M24</f>
        <v>0</v>
      </c>
      <c r="Q26" s="78">
        <f>'[1]F-TRI-2'!N24</f>
        <v>0</v>
      </c>
      <c r="R26" s="73">
        <f>'[1]F-TRI-3'!M24</f>
        <v>0</v>
      </c>
      <c r="S26" s="78">
        <f>'[1]F-TRI-3'!N24</f>
        <v>0</v>
      </c>
      <c r="T26" s="73">
        <f>'[1]F-TRI-4'!M24</f>
        <v>0</v>
      </c>
      <c r="U26" s="78">
        <f>'[1]F-TRI-4'!N24</f>
        <v>0</v>
      </c>
      <c r="V26" s="74">
        <f t="shared" si="1"/>
        <v>0</v>
      </c>
      <c r="W26" s="79">
        <f t="shared" si="2"/>
        <v>0</v>
      </c>
      <c r="X26" s="47"/>
      <c r="Y26" s="70"/>
      <c r="Z26" s="71"/>
      <c r="AA26" s="80"/>
      <c r="AB26" s="81"/>
      <c r="AC26" s="81"/>
      <c r="AD26" s="81"/>
      <c r="AE26" s="82"/>
      <c r="AF26" s="50"/>
      <c r="AG26" s="51"/>
      <c r="AH26" s="51"/>
      <c r="AI26" s="51"/>
      <c r="AJ26" s="51"/>
      <c r="AK26" s="51"/>
      <c r="AL26" s="52"/>
    </row>
    <row r="27" spans="1:38" ht="38.25" x14ac:dyDescent="0.25">
      <c r="A27" s="69">
        <v>18</v>
      </c>
      <c r="B27" s="70"/>
      <c r="C27" s="70"/>
      <c r="D27" s="70"/>
      <c r="E27" s="71"/>
      <c r="F27" s="72" t="str">
        <f>'[1]Formulacion_POA '!F24</f>
        <v>Hacer seguimiento a cooperativas de ahorro y crédito mediante visitas de inspección in situ o reuniones con directivos de la entidad.</v>
      </c>
      <c r="G27" s="73" t="str">
        <f>'[1]Formulacion_POA '!G24</f>
        <v>Delegatura para la supervisión de la actividad financiera</v>
      </c>
      <c r="H27" s="73" t="str">
        <f>'[1]Formulacion_POA '!H24</f>
        <v>(No. informes o No. actas realizados / N° de visitas o reuniones programadas)</v>
      </c>
      <c r="I27" s="93">
        <f>'[1]Formulacion_POA '!I24</f>
        <v>90</v>
      </c>
      <c r="J27" s="93">
        <f t="shared" si="0"/>
        <v>90</v>
      </c>
      <c r="K27" s="74">
        <f>'[1]Formulacion_POA '!J24</f>
        <v>0.08</v>
      </c>
      <c r="L27" s="75">
        <f>'[1]Formulacion_POA '!K24</f>
        <v>43132</v>
      </c>
      <c r="M27" s="76">
        <f>'[1]Formulacion_POA '!L24</f>
        <v>43464</v>
      </c>
      <c r="N27" s="94">
        <f>'[1]F-TRI-1'!M25</f>
        <v>1</v>
      </c>
      <c r="O27" s="74">
        <f>'[1]F-TRI-1'!N25</f>
        <v>1.1111111111111112E-2</v>
      </c>
      <c r="P27" s="73">
        <f>'[1]F-TRI-2'!M25</f>
        <v>0</v>
      </c>
      <c r="Q27" s="78">
        <f>'[1]F-TRI-2'!N25</f>
        <v>0</v>
      </c>
      <c r="R27" s="73">
        <f>'[1]F-TRI-3'!M25</f>
        <v>0</v>
      </c>
      <c r="S27" s="78">
        <f>'[1]F-TRI-3'!N25</f>
        <v>0</v>
      </c>
      <c r="T27" s="73">
        <f>'[1]F-TRI-4'!M25</f>
        <v>0</v>
      </c>
      <c r="U27" s="78">
        <f>'[1]F-TRI-4'!N25</f>
        <v>0</v>
      </c>
      <c r="V27" s="93">
        <f t="shared" si="1"/>
        <v>1</v>
      </c>
      <c r="W27" s="79">
        <f t="shared" si="2"/>
        <v>1.1111111111111112E-2</v>
      </c>
      <c r="X27" s="47"/>
      <c r="Y27" s="70"/>
      <c r="Z27" s="71"/>
      <c r="AA27" s="80"/>
      <c r="AB27" s="81"/>
      <c r="AC27" s="81"/>
      <c r="AD27" s="81"/>
      <c r="AE27" s="82"/>
      <c r="AF27" s="50"/>
      <c r="AG27" s="51"/>
      <c r="AH27" s="51"/>
      <c r="AI27" s="51"/>
      <c r="AJ27" s="51"/>
      <c r="AK27" s="51"/>
      <c r="AL27" s="52"/>
    </row>
    <row r="28" spans="1:38" ht="51" x14ac:dyDescent="0.25">
      <c r="A28" s="69">
        <v>19</v>
      </c>
      <c r="B28" s="70"/>
      <c r="C28" s="70"/>
      <c r="D28" s="70"/>
      <c r="E28" s="71"/>
      <c r="F28" s="72" t="str">
        <f>'[1]Formulacion_POA '!F25</f>
        <v>Realizar los controles de legalidad de las reformas estatutarias adelantadas por las cooperativas de ahorro y crédito y multiactivas con sección de ahorro y crédito de acuerdo a los tiempos establecidos en CBJ</v>
      </c>
      <c r="G28" s="73" t="str">
        <f>'[1]Formulacion_POA '!G25</f>
        <v>Delegatura para la supervisión de la actividad financiera</v>
      </c>
      <c r="H28" s="73" t="str">
        <f>'[1]Formulacion_POA '!H25</f>
        <v xml:space="preserve">Número de controles realizados//No. de controles de legalidad solicitados  </v>
      </c>
      <c r="I28" s="74">
        <f>'[1]Formulacion_POA '!I25</f>
        <v>1</v>
      </c>
      <c r="J28" s="74">
        <f t="shared" si="0"/>
        <v>1</v>
      </c>
      <c r="K28" s="74">
        <f>'[1]Formulacion_POA '!J25</f>
        <v>0.08</v>
      </c>
      <c r="L28" s="75">
        <f>'[1]Formulacion_POA '!K25</f>
        <v>43132</v>
      </c>
      <c r="M28" s="76">
        <f>'[1]Formulacion_POA '!L25</f>
        <v>43464</v>
      </c>
      <c r="N28" s="88">
        <f>'[1]F-TRI-1'!M26</f>
        <v>1</v>
      </c>
      <c r="O28" s="74">
        <f>'[1]F-TRI-1'!N26</f>
        <v>1</v>
      </c>
      <c r="P28" s="73">
        <f>'[1]F-TRI-2'!M26</f>
        <v>0</v>
      </c>
      <c r="Q28" s="78">
        <f>'[1]F-TRI-2'!N26</f>
        <v>0</v>
      </c>
      <c r="R28" s="73">
        <f>'[1]F-TRI-3'!M26</f>
        <v>0</v>
      </c>
      <c r="S28" s="78">
        <f>'[1]F-TRI-3'!N26</f>
        <v>0</v>
      </c>
      <c r="T28" s="73">
        <f>'[1]F-TRI-4'!M26</f>
        <v>0</v>
      </c>
      <c r="U28" s="78">
        <f>'[1]F-TRI-4'!N26</f>
        <v>0</v>
      </c>
      <c r="V28" s="74">
        <f t="shared" si="1"/>
        <v>1</v>
      </c>
      <c r="W28" s="79">
        <f t="shared" si="2"/>
        <v>1</v>
      </c>
      <c r="X28" s="47"/>
      <c r="Y28" s="70"/>
      <c r="Z28" s="71"/>
      <c r="AA28" s="80"/>
      <c r="AB28" s="81"/>
      <c r="AC28" s="81"/>
      <c r="AD28" s="81"/>
      <c r="AE28" s="82"/>
      <c r="AF28" s="50"/>
      <c r="AG28" s="51"/>
      <c r="AH28" s="51"/>
      <c r="AI28" s="51"/>
      <c r="AJ28" s="51"/>
      <c r="AK28" s="51"/>
      <c r="AL28" s="52"/>
    </row>
    <row r="29" spans="1:38" ht="38.25" x14ac:dyDescent="0.25">
      <c r="A29" s="69">
        <v>20</v>
      </c>
      <c r="B29" s="70"/>
      <c r="C29" s="70"/>
      <c r="D29" s="70"/>
      <c r="E29" s="71"/>
      <c r="F29" s="72" t="str">
        <f>'[1]Formulacion_POA '!F26</f>
        <v>Realizar el trámite de posesión de los directivos de las cooperativas de ahorro y crédito y multiactivas con sección de ahorro y crédito de acuerdo a los tiempos establecidos en CBJ</v>
      </c>
      <c r="G29" s="73" t="str">
        <f>'[1]Formulacion_POA '!G26</f>
        <v>Delegatura para la supervisión de la actividad financiera</v>
      </c>
      <c r="H29" s="73" t="str">
        <f>'[1]Formulacion_POA '!H26</f>
        <v xml:space="preserve"> Número de posesiones tramitadas//No de solicitudes de posesiones recibidas </v>
      </c>
      <c r="I29" s="74">
        <f>'[1]Formulacion_POA '!I26</f>
        <v>1</v>
      </c>
      <c r="J29" s="74">
        <f t="shared" si="0"/>
        <v>1</v>
      </c>
      <c r="K29" s="74">
        <f>'[1]Formulacion_POA '!J26</f>
        <v>0.08</v>
      </c>
      <c r="L29" s="75">
        <f>'[1]Formulacion_POA '!K26</f>
        <v>43132</v>
      </c>
      <c r="M29" s="76">
        <f>'[1]Formulacion_POA '!L26</f>
        <v>43464</v>
      </c>
      <c r="N29" s="88">
        <f>'[1]F-TRI-1'!M27</f>
        <v>1</v>
      </c>
      <c r="O29" s="74">
        <f>'[1]F-TRI-1'!N27</f>
        <v>1</v>
      </c>
      <c r="P29" s="73">
        <f>'[1]F-TRI-2'!M27</f>
        <v>0</v>
      </c>
      <c r="Q29" s="78">
        <f>'[1]F-TRI-2'!N27</f>
        <v>0</v>
      </c>
      <c r="R29" s="73">
        <f>'[1]F-TRI-3'!M27</f>
        <v>0</v>
      </c>
      <c r="S29" s="78">
        <f>'[1]F-TRI-3'!N27</f>
        <v>0</v>
      </c>
      <c r="T29" s="73">
        <f>'[1]F-TRI-4'!M27</f>
        <v>0</v>
      </c>
      <c r="U29" s="78">
        <f>'[1]F-TRI-4'!N27</f>
        <v>0</v>
      </c>
      <c r="V29" s="74">
        <f t="shared" si="1"/>
        <v>1</v>
      </c>
      <c r="W29" s="79">
        <f t="shared" si="2"/>
        <v>1</v>
      </c>
      <c r="X29" s="47"/>
      <c r="Y29" s="70"/>
      <c r="Z29" s="71"/>
      <c r="AA29" s="80"/>
      <c r="AB29" s="81"/>
      <c r="AC29" s="81"/>
      <c r="AD29" s="81"/>
      <c r="AE29" s="82"/>
      <c r="AF29" s="50"/>
      <c r="AG29" s="51"/>
      <c r="AH29" s="51"/>
      <c r="AI29" s="51"/>
      <c r="AJ29" s="51"/>
      <c r="AK29" s="51"/>
      <c r="AL29" s="52"/>
    </row>
    <row r="30" spans="1:38" ht="102" x14ac:dyDescent="0.25">
      <c r="A30" s="69">
        <v>21</v>
      </c>
      <c r="B30" s="70"/>
      <c r="C30" s="70"/>
      <c r="D30" s="70"/>
      <c r="E30" s="71"/>
      <c r="F30" s="72" t="str">
        <f>'[1]Formulacion_POA '!F27</f>
        <v xml:space="preserve">Realizar los traslados y acuses de recibo respecto de los requerimientos y solicitudes que se presenten a la Delegatura Financiera de acuerdo a los tiempos establecidos en CBJ. </v>
      </c>
      <c r="G30" s="73" t="str">
        <f>'[1]Formulacion_POA '!G27</f>
        <v>Delegatura para la supervisión de la actividad financiera</v>
      </c>
      <c r="H30" s="73" t="str">
        <f>'[1]Formulacion_POA '!H27</f>
        <v>Número de traslados y acuses de recibo respecto de las peticiones, quejas, reclamos y solicitudes realizadas / No. de traslados y acuses de recibo respecto de las peticiones, quejas, reclamos y solicitudes recibidos.</v>
      </c>
      <c r="I30" s="74">
        <f>'[1]Formulacion_POA '!I27</f>
        <v>1</v>
      </c>
      <c r="J30" s="74">
        <f t="shared" si="0"/>
        <v>1</v>
      </c>
      <c r="K30" s="74">
        <f>'[1]Formulacion_POA '!J27</f>
        <v>0.03</v>
      </c>
      <c r="L30" s="75">
        <f>'[1]Formulacion_POA '!K27</f>
        <v>43132</v>
      </c>
      <c r="M30" s="76">
        <f>'[1]Formulacion_POA '!L27</f>
        <v>43464</v>
      </c>
      <c r="N30" s="88">
        <f>'[1]F-TRI-1'!M28</f>
        <v>1</v>
      </c>
      <c r="O30" s="74">
        <f>'[1]F-TRI-1'!N28</f>
        <v>1</v>
      </c>
      <c r="P30" s="73">
        <f>'[1]F-TRI-2'!M28</f>
        <v>0</v>
      </c>
      <c r="Q30" s="78">
        <f>'[1]F-TRI-2'!N28</f>
        <v>0</v>
      </c>
      <c r="R30" s="73">
        <f>'[1]F-TRI-3'!M28</f>
        <v>0</v>
      </c>
      <c r="S30" s="78">
        <f>'[1]F-TRI-3'!N28</f>
        <v>0</v>
      </c>
      <c r="T30" s="73">
        <f>'[1]F-TRI-4'!M28</f>
        <v>0</v>
      </c>
      <c r="U30" s="78">
        <f>'[1]F-TRI-4'!N28</f>
        <v>0</v>
      </c>
      <c r="V30" s="74">
        <f t="shared" si="1"/>
        <v>1</v>
      </c>
      <c r="W30" s="79">
        <f t="shared" si="2"/>
        <v>1</v>
      </c>
      <c r="X30" s="47"/>
      <c r="Y30" s="70"/>
      <c r="Z30" s="71"/>
      <c r="AA30" s="80"/>
      <c r="AB30" s="81"/>
      <c r="AC30" s="81"/>
      <c r="AD30" s="81"/>
      <c r="AE30" s="82"/>
      <c r="AF30" s="50"/>
      <c r="AG30" s="51"/>
      <c r="AH30" s="51"/>
      <c r="AI30" s="51"/>
      <c r="AJ30" s="51"/>
      <c r="AK30" s="51"/>
      <c r="AL30" s="52"/>
    </row>
    <row r="31" spans="1:38" ht="56.25" customHeight="1" x14ac:dyDescent="0.25">
      <c r="A31" s="69">
        <v>22</v>
      </c>
      <c r="B31" s="70"/>
      <c r="C31" s="70"/>
      <c r="D31" s="70"/>
      <c r="E31" s="71"/>
      <c r="F31" s="72" t="str">
        <f>'[1]Formulacion_POA '!F28</f>
        <v>Disponer  estadísticas actualizadas respecto de la gestión que se realiza en la  delegatura financiera.</v>
      </c>
      <c r="G31" s="73" t="str">
        <f>'[1]Formulacion_POA '!G28</f>
        <v>Delegatura para la supervisión de la actividad financiera</v>
      </c>
      <c r="H31" s="73" t="str">
        <f>'[1]Formulacion_POA '!H28</f>
        <v xml:space="preserve">N° publicaciones realizadas/ No. de publicaciones programas </v>
      </c>
      <c r="I31" s="73">
        <f>'[1]Formulacion_POA '!I28</f>
        <v>3</v>
      </c>
      <c r="J31" s="73">
        <f t="shared" si="0"/>
        <v>3</v>
      </c>
      <c r="K31" s="74">
        <f>'[1]Formulacion_POA '!J28</f>
        <v>0.02</v>
      </c>
      <c r="L31" s="75">
        <f>'[1]Formulacion_POA '!K28</f>
        <v>43191</v>
      </c>
      <c r="M31" s="76">
        <f>'[1]Formulacion_POA '!L28</f>
        <v>43464</v>
      </c>
      <c r="N31" s="77">
        <f>'[1]F-TRI-1'!M29</f>
        <v>0</v>
      </c>
      <c r="O31" s="74">
        <f>'[1]F-TRI-1'!N29</f>
        <v>0</v>
      </c>
      <c r="P31" s="73">
        <f>'[1]F-TRI-2'!M29</f>
        <v>0</v>
      </c>
      <c r="Q31" s="78">
        <f>'[1]F-TRI-2'!N29</f>
        <v>0</v>
      </c>
      <c r="R31" s="73">
        <f>'[1]F-TRI-3'!M29</f>
        <v>0</v>
      </c>
      <c r="S31" s="78">
        <f>'[1]F-TRI-3'!N29</f>
        <v>0</v>
      </c>
      <c r="T31" s="73">
        <f>'[1]F-TRI-4'!M29</f>
        <v>0</v>
      </c>
      <c r="U31" s="78">
        <f>'[1]F-TRI-4'!N29</f>
        <v>0</v>
      </c>
      <c r="V31" s="73">
        <f t="shared" si="1"/>
        <v>0</v>
      </c>
      <c r="W31" s="79">
        <f t="shared" si="2"/>
        <v>0</v>
      </c>
      <c r="X31" s="89"/>
      <c r="Y31" s="83"/>
      <c r="Z31" s="84"/>
      <c r="AA31" s="80"/>
      <c r="AB31" s="81"/>
      <c r="AC31" s="81"/>
      <c r="AD31" s="81"/>
      <c r="AE31" s="82"/>
      <c r="AF31" s="50"/>
      <c r="AG31" s="51"/>
      <c r="AH31" s="51"/>
      <c r="AI31" s="51"/>
      <c r="AJ31" s="51"/>
      <c r="AK31" s="51"/>
      <c r="AL31" s="52"/>
    </row>
    <row r="32" spans="1:38" ht="103.5" customHeight="1" x14ac:dyDescent="0.25">
      <c r="A32" s="69">
        <v>23</v>
      </c>
      <c r="B32" s="70"/>
      <c r="C32" s="70"/>
      <c r="D32" s="70"/>
      <c r="E32" s="71"/>
      <c r="F32" s="72" t="str">
        <f>'[1]Formulacion_POA '!F29</f>
        <v>Hacer seguimiento a los procesos de intervención forzosa administrativa e institutos de salvamento, de las organizaciones de los niveles 1,2 y 3 que se encuentren bajo estas medidas, a través de visitas de inspección o evaluaciones extra situ o de informes de gestión</v>
      </c>
      <c r="G32" s="73" t="str">
        <f>'[1]Formulacion_POA '!G29</f>
        <v xml:space="preserve">Delegatura para la supervisión del ahorro y la forma asociativa 
Asuntos Especiales </v>
      </c>
      <c r="H32" s="73" t="str">
        <f>'[1]Formulacion_POA '!H29</f>
        <v>No. De seguimientos realizados / No. De seguimientos programados</v>
      </c>
      <c r="I32" s="73">
        <f>'[1]Formulacion_POA '!I29</f>
        <v>1</v>
      </c>
      <c r="J32" s="73">
        <f t="shared" si="0"/>
        <v>1</v>
      </c>
      <c r="K32" s="74">
        <f>'[1]Formulacion_POA '!J29</f>
        <v>0.02</v>
      </c>
      <c r="L32" s="75">
        <f>'[1]Formulacion_POA '!K29</f>
        <v>43132</v>
      </c>
      <c r="M32" s="76">
        <f>'[1]Formulacion_POA '!L29</f>
        <v>43465</v>
      </c>
      <c r="N32" s="77">
        <f>'[1]F-TRI-1'!M30</f>
        <v>1</v>
      </c>
      <c r="O32" s="74">
        <f>'[1]F-TRI-1'!N30</f>
        <v>1</v>
      </c>
      <c r="P32" s="73">
        <f>'[1]F-TRI-2'!M30</f>
        <v>0</v>
      </c>
      <c r="Q32" s="78">
        <f>'[1]F-TRI-2'!N30</f>
        <v>0</v>
      </c>
      <c r="R32" s="73">
        <f>'[1]F-TRI-3'!M30</f>
        <v>0</v>
      </c>
      <c r="S32" s="78">
        <f>'[1]F-TRI-3'!N30</f>
        <v>0</v>
      </c>
      <c r="T32" s="73">
        <f>'[1]F-TRI-4'!M30</f>
        <v>0</v>
      </c>
      <c r="U32" s="78">
        <f>'[1]F-TRI-4'!N30</f>
        <v>0</v>
      </c>
      <c r="V32" s="73">
        <f t="shared" si="1"/>
        <v>1</v>
      </c>
      <c r="W32" s="79">
        <f t="shared" si="2"/>
        <v>1</v>
      </c>
      <c r="X32" s="91">
        <v>287775857</v>
      </c>
      <c r="Y32" s="92">
        <f>SUM('[1]F-TRI-1'!P30+'[1]F-TRI-2'!P30+'[1]F-TRI-3'!P30+'[1]F-TRI-4'!P30)</f>
        <v>20011000</v>
      </c>
      <c r="Z32" s="86">
        <f>IFERROR(Y32/X32,0)</f>
        <v>6.953675756058994E-2</v>
      </c>
      <c r="AA32" s="80"/>
      <c r="AB32" s="81"/>
      <c r="AC32" s="81"/>
      <c r="AD32" s="81"/>
      <c r="AE32" s="82"/>
      <c r="AF32" s="50"/>
      <c r="AG32" s="51"/>
      <c r="AH32" s="51"/>
      <c r="AI32" s="51"/>
      <c r="AJ32" s="51"/>
      <c r="AK32" s="51"/>
      <c r="AL32" s="52"/>
    </row>
    <row r="33" spans="1:38" ht="45" customHeight="1" x14ac:dyDescent="0.25">
      <c r="A33" s="69">
        <v>24</v>
      </c>
      <c r="B33" s="70"/>
      <c r="C33" s="70"/>
      <c r="D33" s="70"/>
      <c r="E33" s="71"/>
      <c r="F33" s="72" t="str">
        <f>'[1]Formulacion_POA '!F30</f>
        <v xml:space="preserve">Adelantar las medidas de toma de posesión y/o de adopción de institutos de salvamento </v>
      </c>
      <c r="G33" s="73" t="str">
        <f>'[1]Formulacion_POA '!G30</f>
        <v>Delegatura para la supervisión de la actividad Asociativa (Grupo de Asuntos Especiales )</v>
      </c>
      <c r="H33" s="73" t="str">
        <f>'[1]Formulacion_POA '!H30</f>
        <v>Medidas ejecutadas /Medidas  adoptadas</v>
      </c>
      <c r="I33" s="74">
        <f>'[1]Formulacion_POA '!I30</f>
        <v>1</v>
      </c>
      <c r="J33" s="74">
        <f t="shared" si="0"/>
        <v>1</v>
      </c>
      <c r="K33" s="74">
        <f>'[1]Formulacion_POA '!J30</f>
        <v>0.03</v>
      </c>
      <c r="L33" s="75">
        <f>'[1]Formulacion_POA '!K30</f>
        <v>43132</v>
      </c>
      <c r="M33" s="76">
        <f>'[1]Formulacion_POA '!L30</f>
        <v>43465</v>
      </c>
      <c r="N33" s="88">
        <f>'[1]F-TRI-1'!M31</f>
        <v>1</v>
      </c>
      <c r="O33" s="74">
        <f>'[1]F-TRI-1'!N31</f>
        <v>1</v>
      </c>
      <c r="P33" s="73">
        <f>'[1]F-TRI-2'!M31</f>
        <v>0</v>
      </c>
      <c r="Q33" s="78">
        <f>'[1]F-TRI-2'!N31</f>
        <v>0</v>
      </c>
      <c r="R33" s="73">
        <f>'[1]F-TRI-3'!M31</f>
        <v>0</v>
      </c>
      <c r="S33" s="78">
        <f>'[1]F-TRI-3'!N31</f>
        <v>0</v>
      </c>
      <c r="T33" s="73">
        <f>'[1]F-TRI-4'!M31</f>
        <v>0</v>
      </c>
      <c r="U33" s="78">
        <f>'[1]F-TRI-4'!N31</f>
        <v>0</v>
      </c>
      <c r="V33" s="74">
        <f t="shared" si="1"/>
        <v>1</v>
      </c>
      <c r="W33" s="79">
        <f t="shared" si="2"/>
        <v>1</v>
      </c>
      <c r="X33" s="47"/>
      <c r="Y33" s="70"/>
      <c r="Z33" s="71"/>
      <c r="AA33" s="80"/>
      <c r="AB33" s="81"/>
      <c r="AC33" s="81"/>
      <c r="AD33" s="81"/>
      <c r="AE33" s="82"/>
      <c r="AF33" s="50"/>
      <c r="AG33" s="51"/>
      <c r="AH33" s="51"/>
      <c r="AI33" s="51"/>
      <c r="AJ33" s="51"/>
      <c r="AK33" s="51"/>
      <c r="AL33" s="52"/>
    </row>
    <row r="34" spans="1:38" ht="38.25" x14ac:dyDescent="0.25">
      <c r="A34" s="69">
        <v>25</v>
      </c>
      <c r="B34" s="70"/>
      <c r="C34" s="70"/>
      <c r="D34" s="70"/>
      <c r="E34" s="71"/>
      <c r="F34" s="72" t="str">
        <f>'[1]Formulacion_POA '!F31</f>
        <v>Adelantar los tramites de autorización previa (Fusión, incorporación, transformación o escisión) de las organizaciones vigiladas</v>
      </c>
      <c r="G34" s="73" t="str">
        <f>'[1]Formulacion_POA '!G31</f>
        <v>Delegatura para la supervisión de la actividad Asociativa (Grupo de Asuntos Especiales )</v>
      </c>
      <c r="H34" s="73" t="str">
        <f>'[1]Formulacion_POA '!H31</f>
        <v>Solicitudes atendidas dentro de los términos/Solicitudes presentadas</v>
      </c>
      <c r="I34" s="74">
        <f>'[1]Formulacion_POA '!I31</f>
        <v>1</v>
      </c>
      <c r="J34" s="74">
        <f t="shared" si="0"/>
        <v>1</v>
      </c>
      <c r="K34" s="74">
        <f>'[1]Formulacion_POA '!J31</f>
        <v>0.02</v>
      </c>
      <c r="L34" s="75">
        <f>'[1]Formulacion_POA '!K31</f>
        <v>43132</v>
      </c>
      <c r="M34" s="76">
        <f>'[1]Formulacion_POA '!L31</f>
        <v>43465</v>
      </c>
      <c r="N34" s="88">
        <f>'[1]F-TRI-1'!M32</f>
        <v>1</v>
      </c>
      <c r="O34" s="74">
        <f>'[1]F-TRI-1'!N32</f>
        <v>1</v>
      </c>
      <c r="P34" s="73">
        <f>'[1]F-TRI-2'!M32</f>
        <v>0</v>
      </c>
      <c r="Q34" s="78">
        <f>'[1]F-TRI-2'!N32</f>
        <v>0</v>
      </c>
      <c r="R34" s="73">
        <f>'[1]F-TRI-3'!M32</f>
        <v>0</v>
      </c>
      <c r="S34" s="78">
        <f>'[1]F-TRI-3'!N32</f>
        <v>0</v>
      </c>
      <c r="T34" s="73">
        <f>'[1]F-TRI-4'!M32</f>
        <v>0</v>
      </c>
      <c r="U34" s="78">
        <f>'[1]F-TRI-4'!N32</f>
        <v>0</v>
      </c>
      <c r="V34" s="74">
        <f t="shared" si="1"/>
        <v>1</v>
      </c>
      <c r="W34" s="79">
        <f t="shared" si="2"/>
        <v>1</v>
      </c>
      <c r="X34" s="47"/>
      <c r="Y34" s="70"/>
      <c r="Z34" s="71"/>
      <c r="AA34" s="80"/>
      <c r="AB34" s="81"/>
      <c r="AC34" s="81"/>
      <c r="AD34" s="81"/>
      <c r="AE34" s="82"/>
      <c r="AF34" s="50"/>
      <c r="AG34" s="51"/>
      <c r="AH34" s="51"/>
      <c r="AI34" s="51"/>
      <c r="AJ34" s="51"/>
      <c r="AK34" s="51"/>
      <c r="AL34" s="52"/>
    </row>
    <row r="35" spans="1:38" ht="38.25" x14ac:dyDescent="0.25">
      <c r="A35" s="69">
        <v>26</v>
      </c>
      <c r="B35" s="70"/>
      <c r="C35" s="70"/>
      <c r="D35" s="70"/>
      <c r="E35" s="71"/>
      <c r="F35" s="72" t="str">
        <f>'[1]Formulacion_POA '!F32</f>
        <v>Realizar visitas de inspección a las organizaciones que se encuentran en nivel 3 de supervisión</v>
      </c>
      <c r="G35" s="73" t="str">
        <f>'[1]Formulacion_POA '!G32</f>
        <v xml:space="preserve">Delegatura para la supervisión del ahorro y la forma asociativa </v>
      </c>
      <c r="H35" s="73" t="str">
        <f>'[1]Formulacion_POA '!H32</f>
        <v>(N° organizaciones solidarias visitadas / N° organizaciones solidarias visitadas)</v>
      </c>
      <c r="I35" s="73">
        <f>'[1]Formulacion_POA '!I32</f>
        <v>70</v>
      </c>
      <c r="J35" s="73">
        <f t="shared" si="0"/>
        <v>70</v>
      </c>
      <c r="K35" s="74">
        <f>'[1]Formulacion_POA '!J32</f>
        <v>0.08</v>
      </c>
      <c r="L35" s="75">
        <f>'[1]Formulacion_POA '!K32</f>
        <v>43132</v>
      </c>
      <c r="M35" s="76">
        <f>'[1]Formulacion_POA '!L32</f>
        <v>43465</v>
      </c>
      <c r="N35" s="77">
        <f>'[1]F-TRI-1'!M33</f>
        <v>17</v>
      </c>
      <c r="O35" s="74">
        <f>'[1]F-TRI-1'!N33</f>
        <v>0.24285714285714285</v>
      </c>
      <c r="P35" s="73">
        <f>'[1]F-TRI-2'!M33</f>
        <v>0</v>
      </c>
      <c r="Q35" s="78">
        <f>'[1]F-TRI-2'!N33</f>
        <v>0</v>
      </c>
      <c r="R35" s="73">
        <f>'[1]F-TRI-3'!M33</f>
        <v>0</v>
      </c>
      <c r="S35" s="78">
        <f>'[1]F-TRI-3'!N33</f>
        <v>0</v>
      </c>
      <c r="T35" s="73">
        <f>'[1]F-TRI-4'!M33</f>
        <v>0</v>
      </c>
      <c r="U35" s="78">
        <f>'[1]F-TRI-4'!N33</f>
        <v>0</v>
      </c>
      <c r="V35" s="73">
        <f t="shared" si="1"/>
        <v>17</v>
      </c>
      <c r="W35" s="79">
        <f t="shared" si="2"/>
        <v>0.24285714285714285</v>
      </c>
      <c r="X35" s="47"/>
      <c r="Y35" s="70"/>
      <c r="Z35" s="71"/>
      <c r="AA35" s="80"/>
      <c r="AB35" s="81"/>
      <c r="AC35" s="81"/>
      <c r="AD35" s="81"/>
      <c r="AE35" s="82"/>
      <c r="AF35" s="50"/>
      <c r="AG35" s="51"/>
      <c r="AH35" s="51"/>
      <c r="AI35" s="51"/>
      <c r="AJ35" s="51"/>
      <c r="AK35" s="51"/>
      <c r="AL35" s="52"/>
    </row>
    <row r="36" spans="1:38" ht="38.25" x14ac:dyDescent="0.25">
      <c r="A36" s="69">
        <v>27</v>
      </c>
      <c r="B36" s="70"/>
      <c r="C36" s="70"/>
      <c r="D36" s="70"/>
      <c r="E36" s="71"/>
      <c r="F36" s="72" t="str">
        <f>'[1]Formulacion_POA '!F33</f>
        <v xml:space="preserve">Realizar visitas de inspección a organizaciones que se encuentran en nivel 1 y  2 de supervisión </v>
      </c>
      <c r="G36" s="73" t="str">
        <f>'[1]Formulacion_POA '!G33</f>
        <v xml:space="preserve">Delegatura para la supervisión del ahorro y la forma asociativa </v>
      </c>
      <c r="H36" s="73" t="str">
        <f>'[1]Formulacion_POA '!H33</f>
        <v>(N° informes realizados sobre la visita in-situ/ N° de visitas programadas)</v>
      </c>
      <c r="I36" s="73">
        <f>'[1]Formulacion_POA '!I33</f>
        <v>70</v>
      </c>
      <c r="J36" s="73">
        <f t="shared" si="0"/>
        <v>70</v>
      </c>
      <c r="K36" s="74">
        <f>'[1]Formulacion_POA '!J33</f>
        <v>0.08</v>
      </c>
      <c r="L36" s="75">
        <f>'[1]Formulacion_POA '!K33</f>
        <v>43132</v>
      </c>
      <c r="M36" s="76">
        <f>'[1]Formulacion_POA '!L33</f>
        <v>43465</v>
      </c>
      <c r="N36" s="77">
        <f>'[1]F-TRI-1'!M34</f>
        <v>6</v>
      </c>
      <c r="O36" s="74">
        <f>'[1]F-TRI-1'!N34</f>
        <v>8.5714285714285715E-2</v>
      </c>
      <c r="P36" s="73">
        <f>'[1]F-TRI-2'!M34</f>
        <v>0</v>
      </c>
      <c r="Q36" s="78">
        <f>'[1]F-TRI-2'!N34</f>
        <v>0</v>
      </c>
      <c r="R36" s="73">
        <f>'[1]F-TRI-3'!M34</f>
        <v>0</v>
      </c>
      <c r="S36" s="78">
        <f>'[1]F-TRI-3'!N34</f>
        <v>0</v>
      </c>
      <c r="T36" s="73">
        <f>'[1]F-TRI-4'!M34</f>
        <v>0</v>
      </c>
      <c r="U36" s="78">
        <f>'[1]F-TRI-4'!N34</f>
        <v>0</v>
      </c>
      <c r="V36" s="73">
        <f t="shared" si="1"/>
        <v>6</v>
      </c>
      <c r="W36" s="79">
        <f t="shared" si="2"/>
        <v>8.5714285714285715E-2</v>
      </c>
      <c r="X36" s="47"/>
      <c r="Y36" s="70"/>
      <c r="Z36" s="71"/>
      <c r="AA36" s="80"/>
      <c r="AB36" s="81"/>
      <c r="AC36" s="81"/>
      <c r="AD36" s="81"/>
      <c r="AE36" s="82"/>
      <c r="AF36" s="50"/>
      <c r="AG36" s="51"/>
      <c r="AH36" s="51"/>
      <c r="AI36" s="51"/>
      <c r="AJ36" s="51"/>
      <c r="AK36" s="51"/>
      <c r="AL36" s="52"/>
    </row>
    <row r="37" spans="1:38" ht="38.25" x14ac:dyDescent="0.25">
      <c r="A37" s="69">
        <v>28</v>
      </c>
      <c r="B37" s="70"/>
      <c r="C37" s="70"/>
      <c r="D37" s="70"/>
      <c r="E37" s="71"/>
      <c r="F37" s="72" t="str">
        <f>'[1]Formulacion_POA '!F34</f>
        <v xml:space="preserve">Realizar 800 evaluaciones extra situs a los fondos de empelados y/o seguimientos a las evaluaciones realizadas en el año 2017 </v>
      </c>
      <c r="G37" s="73" t="str">
        <f>'[1]Formulacion_POA '!G34</f>
        <v xml:space="preserve">Delegatura para la supervisión del ahorro y la forma asociativa </v>
      </c>
      <c r="H37" s="73" t="str">
        <f>'[1]Formulacion_POA '!H34</f>
        <v xml:space="preserve">( No. de evaluaciones realizadas / NO. de  evaluaciones programadas </v>
      </c>
      <c r="I37" s="73">
        <f>'[1]Formulacion_POA '!I34</f>
        <v>800</v>
      </c>
      <c r="J37" s="73">
        <f t="shared" si="0"/>
        <v>800</v>
      </c>
      <c r="K37" s="74">
        <f>'[1]Formulacion_POA '!J34</f>
        <v>0.08</v>
      </c>
      <c r="L37" s="75">
        <f>'[1]Formulacion_POA '!K34</f>
        <v>43160</v>
      </c>
      <c r="M37" s="76">
        <f>'[1]Formulacion_POA '!L34</f>
        <v>43465</v>
      </c>
      <c r="N37" s="77">
        <f>'[1]F-TRI-1'!M35</f>
        <v>13</v>
      </c>
      <c r="O37" s="74">
        <f>'[1]F-TRI-1'!N35</f>
        <v>1.6250000000000001E-2</v>
      </c>
      <c r="P37" s="73">
        <f>'[1]F-TRI-2'!M35</f>
        <v>0</v>
      </c>
      <c r="Q37" s="78">
        <f>'[1]F-TRI-2'!N35</f>
        <v>0</v>
      </c>
      <c r="R37" s="73">
        <f>'[1]F-TRI-3'!M35</f>
        <v>0</v>
      </c>
      <c r="S37" s="78">
        <f>'[1]F-TRI-3'!N35</f>
        <v>0</v>
      </c>
      <c r="T37" s="73">
        <f>'[1]F-TRI-4'!M35</f>
        <v>0</v>
      </c>
      <c r="U37" s="78">
        <f>'[1]F-TRI-4'!N35</f>
        <v>0</v>
      </c>
      <c r="V37" s="73">
        <f t="shared" si="1"/>
        <v>13</v>
      </c>
      <c r="W37" s="79">
        <f t="shared" si="2"/>
        <v>1.6250000000000001E-2</v>
      </c>
      <c r="X37" s="47"/>
      <c r="Y37" s="70"/>
      <c r="Z37" s="71"/>
      <c r="AA37" s="80"/>
      <c r="AB37" s="81"/>
      <c r="AC37" s="81"/>
      <c r="AD37" s="81"/>
      <c r="AE37" s="82"/>
      <c r="AF37" s="50"/>
      <c r="AG37" s="51"/>
      <c r="AH37" s="51"/>
      <c r="AI37" s="51"/>
      <c r="AJ37" s="51"/>
      <c r="AK37" s="51"/>
      <c r="AL37" s="52"/>
    </row>
    <row r="38" spans="1:38" ht="25.5" x14ac:dyDescent="0.25">
      <c r="A38" s="69">
        <v>29</v>
      </c>
      <c r="B38" s="70"/>
      <c r="C38" s="70"/>
      <c r="D38" s="70"/>
      <c r="E38" s="71"/>
      <c r="F38" s="72" t="str">
        <f>'[1]Formulacion_POA '!F35</f>
        <v xml:space="preserve">Realizar la evaluación los 90 planes de acción para autorizar o requerir </v>
      </c>
      <c r="G38" s="73" t="str">
        <f>'[1]Formulacion_POA '!G35</f>
        <v xml:space="preserve">Delegatura para la supervisión del ahorro y la forma asociativa </v>
      </c>
      <c r="H38" s="73" t="str">
        <f>'[1]Formulacion_POA '!H35</f>
        <v xml:space="preserve">Evaluaciones realizadas / evaluaciones programadas </v>
      </c>
      <c r="I38" s="73">
        <f>'[1]Formulacion_POA '!I35</f>
        <v>90</v>
      </c>
      <c r="J38" s="73">
        <f t="shared" si="0"/>
        <v>90</v>
      </c>
      <c r="K38" s="74">
        <f>'[1]Formulacion_POA '!J35</f>
        <v>0.08</v>
      </c>
      <c r="L38" s="75">
        <f>'[1]Formulacion_POA '!K35</f>
        <v>43132</v>
      </c>
      <c r="M38" s="76">
        <f>'[1]Formulacion_POA '!L35</f>
        <v>43373</v>
      </c>
      <c r="N38" s="77">
        <f>'[1]F-TRI-1'!M36</f>
        <v>31</v>
      </c>
      <c r="O38" s="74">
        <f>'[1]F-TRI-1'!N36</f>
        <v>0.34444444444444444</v>
      </c>
      <c r="P38" s="73">
        <f>'[1]F-TRI-2'!M36</f>
        <v>0</v>
      </c>
      <c r="Q38" s="78">
        <f>'[1]F-TRI-2'!N36</f>
        <v>0</v>
      </c>
      <c r="R38" s="73">
        <f>'[1]F-TRI-3'!M36</f>
        <v>0</v>
      </c>
      <c r="S38" s="78">
        <f>'[1]F-TRI-3'!N36</f>
        <v>0</v>
      </c>
      <c r="T38" s="73">
        <f>'[1]F-TRI-4'!M36</f>
        <v>0</v>
      </c>
      <c r="U38" s="78">
        <f>'[1]F-TRI-4'!N36</f>
        <v>0</v>
      </c>
      <c r="V38" s="73">
        <f t="shared" si="1"/>
        <v>31</v>
      </c>
      <c r="W38" s="79">
        <f t="shared" si="2"/>
        <v>0.34444444444444444</v>
      </c>
      <c r="X38" s="47"/>
      <c r="Y38" s="70"/>
      <c r="Z38" s="71"/>
      <c r="AA38" s="80"/>
      <c r="AB38" s="81"/>
      <c r="AC38" s="81"/>
      <c r="AD38" s="81"/>
      <c r="AE38" s="82"/>
      <c r="AF38" s="50"/>
      <c r="AG38" s="51"/>
      <c r="AH38" s="51"/>
      <c r="AI38" s="51"/>
      <c r="AJ38" s="51"/>
      <c r="AK38" s="51"/>
      <c r="AL38" s="52"/>
    </row>
    <row r="39" spans="1:38" ht="51" x14ac:dyDescent="0.25">
      <c r="A39" s="69">
        <v>30</v>
      </c>
      <c r="B39" s="70"/>
      <c r="C39" s="70"/>
      <c r="D39" s="70"/>
      <c r="E39" s="71"/>
      <c r="F39" s="72" t="str">
        <f>'[1]Formulacion_POA '!F36</f>
        <v xml:space="preserve">Hacer evaluaciones jurídicas (control de legalidad) a 181 a organizaciones de primer nivel , 531 del segundo nivel y 825 de tercer nivel  y/o requerimiento (560 fondos de empleados 977 demás organizaciones) </v>
      </c>
      <c r="G39" s="73" t="str">
        <f>'[1]Formulacion_POA '!G36</f>
        <v xml:space="preserve">Delegatura para la supervisión del ahorro y la forma asociativa </v>
      </c>
      <c r="H39" s="73" t="str">
        <f>'[1]Formulacion_POA '!H36</f>
        <v>(N° de controles de legalidad realizados/ N° de controles de legalidad programados)</v>
      </c>
      <c r="I39" s="73">
        <f>'[1]Formulacion_POA '!I36</f>
        <v>1537</v>
      </c>
      <c r="J39" s="73">
        <f t="shared" si="0"/>
        <v>1537</v>
      </c>
      <c r="K39" s="74">
        <f>'[1]Formulacion_POA '!J36</f>
        <v>0.08</v>
      </c>
      <c r="L39" s="75">
        <f>'[1]Formulacion_POA '!K36</f>
        <v>43132</v>
      </c>
      <c r="M39" s="76">
        <f>'[1]Formulacion_POA '!L36</f>
        <v>43465</v>
      </c>
      <c r="N39" s="77">
        <f>'[1]F-TRI-1'!M37</f>
        <v>388</v>
      </c>
      <c r="O39" s="74">
        <f>'[1]F-TRI-1'!N37</f>
        <v>0.25243981782693559</v>
      </c>
      <c r="P39" s="73">
        <f>'[1]F-TRI-2'!M37</f>
        <v>0</v>
      </c>
      <c r="Q39" s="78">
        <f>'[1]F-TRI-2'!N37</f>
        <v>0</v>
      </c>
      <c r="R39" s="73">
        <f>'[1]F-TRI-3'!M37</f>
        <v>0</v>
      </c>
      <c r="S39" s="78">
        <f>'[1]F-TRI-3'!N37</f>
        <v>0</v>
      </c>
      <c r="T39" s="73">
        <f>'[1]F-TRI-4'!M37</f>
        <v>0</v>
      </c>
      <c r="U39" s="78">
        <f>'[1]F-TRI-4'!N37</f>
        <v>0</v>
      </c>
      <c r="V39" s="73">
        <f t="shared" si="1"/>
        <v>388</v>
      </c>
      <c r="W39" s="79">
        <f t="shared" si="2"/>
        <v>0.25243981782693559</v>
      </c>
      <c r="X39" s="47"/>
      <c r="Y39" s="70"/>
      <c r="Z39" s="71"/>
      <c r="AA39" s="80"/>
      <c r="AB39" s="81"/>
      <c r="AC39" s="81"/>
      <c r="AD39" s="81"/>
      <c r="AE39" s="82"/>
      <c r="AF39" s="50"/>
      <c r="AG39" s="51"/>
      <c r="AH39" s="51"/>
      <c r="AI39" s="51"/>
      <c r="AJ39" s="51"/>
      <c r="AK39" s="51"/>
      <c r="AL39" s="52"/>
    </row>
    <row r="40" spans="1:38" ht="89.25" x14ac:dyDescent="0.25">
      <c r="A40" s="69">
        <v>31</v>
      </c>
      <c r="B40" s="70"/>
      <c r="C40" s="70"/>
      <c r="D40" s="70"/>
      <c r="E40" s="71"/>
      <c r="F40" s="72" t="str">
        <f>'[1]Formulacion_POA '!F37</f>
        <v xml:space="preserve">Desarrollar las investigaciones en curso para emitir la decisión que en derecho corresponda y/o dar inicio a las que soliciten los grupos internos de trabajo.
Nota: Incluidos 500 (pendientes del año 2016), correspondiente a la actividad POA: "Realizar seguimiento a las organizaciones requeridas que no reportaron información financiera durante los años 2014 y 2015"  </v>
      </c>
      <c r="G40" s="73" t="str">
        <f>'[1]Formulacion_POA '!G37</f>
        <v xml:space="preserve">Delegatura para la supervisión del ahorro y la forma asociativa </v>
      </c>
      <c r="H40" s="73" t="str">
        <f>'[1]Formulacion_POA '!H37</f>
        <v>(N° de decisiones de fondo y/o actos de tramite de investigaciones realizados/ N° de seguimientos a investigaciones programados)</v>
      </c>
      <c r="I40" s="73">
        <f>'[1]Formulacion_POA '!I37</f>
        <v>1400</v>
      </c>
      <c r="J40" s="73">
        <f t="shared" si="0"/>
        <v>1400</v>
      </c>
      <c r="K40" s="74">
        <f>'[1]Formulacion_POA '!J37</f>
        <v>0.08</v>
      </c>
      <c r="L40" s="75">
        <f>'[1]Formulacion_POA '!K37</f>
        <v>43132</v>
      </c>
      <c r="M40" s="76">
        <f>'[1]Formulacion_POA '!L37</f>
        <v>43465</v>
      </c>
      <c r="N40" s="77">
        <f>'[1]F-TRI-1'!M38</f>
        <v>214</v>
      </c>
      <c r="O40" s="74">
        <f>'[1]F-TRI-1'!N38</f>
        <v>0.15285714285714286</v>
      </c>
      <c r="P40" s="73">
        <f>'[1]F-TRI-2'!M38</f>
        <v>0</v>
      </c>
      <c r="Q40" s="78">
        <f>'[1]F-TRI-2'!N38</f>
        <v>0</v>
      </c>
      <c r="R40" s="73">
        <f>'[1]F-TRI-3'!M38</f>
        <v>0</v>
      </c>
      <c r="S40" s="78">
        <f>'[1]F-TRI-3'!N38</f>
        <v>0</v>
      </c>
      <c r="T40" s="73">
        <f>'[1]F-TRI-4'!M38</f>
        <v>0</v>
      </c>
      <c r="U40" s="78">
        <f>'[1]F-TRI-4'!N38</f>
        <v>0</v>
      </c>
      <c r="V40" s="73">
        <f t="shared" si="1"/>
        <v>214</v>
      </c>
      <c r="W40" s="79">
        <f t="shared" si="2"/>
        <v>0.15285714285714286</v>
      </c>
      <c r="X40" s="47"/>
      <c r="Y40" s="70"/>
      <c r="Z40" s="71"/>
      <c r="AA40" s="80"/>
      <c r="AB40" s="81"/>
      <c r="AC40" s="81"/>
      <c r="AD40" s="81"/>
      <c r="AE40" s="82"/>
      <c r="AF40" s="50"/>
      <c r="AG40" s="51"/>
      <c r="AH40" s="51"/>
      <c r="AI40" s="51"/>
      <c r="AJ40" s="51"/>
      <c r="AK40" s="51"/>
      <c r="AL40" s="52"/>
    </row>
    <row r="41" spans="1:38" ht="89.25" x14ac:dyDescent="0.25">
      <c r="A41" s="69">
        <v>32</v>
      </c>
      <c r="B41" s="70"/>
      <c r="C41" s="70"/>
      <c r="D41" s="83"/>
      <c r="E41" s="84"/>
      <c r="F41" s="72" t="str">
        <f>'[1]Formulacion_POA '!F38</f>
        <v>Hacer evaluación extrasitu a organizaciones solidarias, con énfasis en las organizaciones diferentes a fondos de empleados  del nivel 1, 2 y 3 de supervisión y/o seguimientos a las evaluaciones realizadas en el año 2017.
Nota: Incluidos 150 (pendientes del año 2016), correspondiente a la actividad: "Revisar estados financieros del régimen simplificado  a organizaciones del grupo 3"</v>
      </c>
      <c r="G41" s="73" t="str">
        <f>'[1]Formulacion_POA '!G38</f>
        <v xml:space="preserve">Delegatura para la supervisión del ahorro y la forma asociativa </v>
      </c>
      <c r="H41" s="73" t="str">
        <f>'[1]Formulacion_POA '!H38</f>
        <v>(N° de evaluaciones extrasitu realizadas y/o requerimientos / N° de evaluaciones extrasitu y/o requerimientos programadas)</v>
      </c>
      <c r="I41" s="73">
        <f>'[1]Formulacion_POA '!I38</f>
        <v>950</v>
      </c>
      <c r="J41" s="73">
        <f t="shared" si="0"/>
        <v>950</v>
      </c>
      <c r="K41" s="74">
        <f>'[1]Formulacion_POA '!J38</f>
        <v>0.08</v>
      </c>
      <c r="L41" s="75">
        <f>'[1]Formulacion_POA '!K38</f>
        <v>43132</v>
      </c>
      <c r="M41" s="76">
        <f>'[1]Formulacion_POA '!L38</f>
        <v>43465</v>
      </c>
      <c r="N41" s="77">
        <f>'[1]F-TRI-1'!M39</f>
        <v>150</v>
      </c>
      <c r="O41" s="74">
        <f>'[1]F-TRI-1'!N39</f>
        <v>0.15789473684210525</v>
      </c>
      <c r="P41" s="73">
        <f>'[1]F-TRI-2'!M39</f>
        <v>0</v>
      </c>
      <c r="Q41" s="78">
        <f>'[1]F-TRI-2'!N39</f>
        <v>0</v>
      </c>
      <c r="R41" s="73">
        <f>'[1]F-TRI-3'!M39</f>
        <v>0</v>
      </c>
      <c r="S41" s="78">
        <f>'[1]F-TRI-3'!N39</f>
        <v>0</v>
      </c>
      <c r="T41" s="73">
        <f>'[1]F-TRI-4'!M39</f>
        <v>0</v>
      </c>
      <c r="U41" s="78">
        <f>'[1]F-TRI-4'!N39</f>
        <v>0</v>
      </c>
      <c r="V41" s="73">
        <f t="shared" si="1"/>
        <v>150</v>
      </c>
      <c r="W41" s="79">
        <f t="shared" si="2"/>
        <v>0.15789473684210525</v>
      </c>
      <c r="X41" s="89"/>
      <c r="Y41" s="83"/>
      <c r="Z41" s="84"/>
      <c r="AA41" s="80"/>
      <c r="AB41" s="81"/>
      <c r="AC41" s="81"/>
      <c r="AD41" s="81"/>
      <c r="AE41" s="82"/>
      <c r="AF41" s="50"/>
      <c r="AG41" s="51"/>
      <c r="AH41" s="51"/>
      <c r="AI41" s="51"/>
      <c r="AJ41" s="51"/>
      <c r="AK41" s="51"/>
      <c r="AL41" s="52"/>
    </row>
    <row r="42" spans="1:38" ht="76.5" x14ac:dyDescent="0.25">
      <c r="A42" s="69">
        <v>33</v>
      </c>
      <c r="B42" s="70"/>
      <c r="C42" s="70"/>
      <c r="D42" s="95" t="s">
        <v>44</v>
      </c>
      <c r="E42" s="96">
        <v>0.2</v>
      </c>
      <c r="F42" s="72" t="str">
        <f>'[1]Formulacion_POA '!F39</f>
        <v>Realizar nuevos convenios interinstitucionales</v>
      </c>
      <c r="G42" s="73" t="str">
        <f>'[1]Formulacion_POA '!G39</f>
        <v xml:space="preserve">Delegatura  la supervisión del ahorro y la forma asociativa 
Delegatura para la supervisión de la actividad financiera
Oficina Asesora Jurídica
Despacho  </v>
      </c>
      <c r="H42" s="73" t="str">
        <f>'[1]Formulacion_POA '!H39</f>
        <v xml:space="preserve">No. Convenios realizados en el periodo / numero de convenios programados en el periodo </v>
      </c>
      <c r="I42" s="73">
        <f>'[1]Formulacion_POA '!I39</f>
        <v>2</v>
      </c>
      <c r="J42" s="73">
        <f t="shared" si="0"/>
        <v>2</v>
      </c>
      <c r="K42" s="74">
        <f>'[1]Formulacion_POA '!J39</f>
        <v>1</v>
      </c>
      <c r="L42" s="75">
        <f>'[1]Formulacion_POA '!K39</f>
        <v>43101</v>
      </c>
      <c r="M42" s="76">
        <f>'[1]Formulacion_POA '!L39</f>
        <v>43465</v>
      </c>
      <c r="N42" s="77">
        <f>'[1]F-TRI-1'!M40</f>
        <v>0</v>
      </c>
      <c r="O42" s="74">
        <f>'[1]F-TRI-1'!N40</f>
        <v>0</v>
      </c>
      <c r="P42" s="73">
        <f>'[1]F-TRI-2'!M40</f>
        <v>0</v>
      </c>
      <c r="Q42" s="78">
        <f>'[1]F-TRI-2'!N40</f>
        <v>0</v>
      </c>
      <c r="R42" s="73">
        <f>'[1]F-TRI-3'!M40</f>
        <v>0</v>
      </c>
      <c r="S42" s="78">
        <f>'[1]F-TRI-3'!N40</f>
        <v>0</v>
      </c>
      <c r="T42" s="73">
        <f>'[1]F-TRI-4'!M40</f>
        <v>0</v>
      </c>
      <c r="U42" s="78">
        <f>'[1]F-TRI-4'!N40</f>
        <v>0</v>
      </c>
      <c r="V42" s="73">
        <f t="shared" si="1"/>
        <v>0</v>
      </c>
      <c r="W42" s="79">
        <f t="shared" si="2"/>
        <v>0</v>
      </c>
      <c r="X42" s="97">
        <v>0</v>
      </c>
      <c r="Y42" s="98">
        <f>SUM('[1]F-TRI-1'!P40+'[1]F-TRI-2'!P40+'[1]F-TRI-3'!P40+'[1]F-TRI-4'!P40)</f>
        <v>0</v>
      </c>
      <c r="Z42" s="96">
        <f t="shared" ref="Z42:Z128" si="3">IFERROR(Y42/X42,0)</f>
        <v>0</v>
      </c>
      <c r="AA42" s="80"/>
      <c r="AB42" s="81"/>
      <c r="AC42" s="81"/>
      <c r="AD42" s="81"/>
      <c r="AE42" s="82"/>
      <c r="AF42" s="50"/>
      <c r="AG42" s="51"/>
      <c r="AH42" s="51"/>
      <c r="AI42" s="51"/>
      <c r="AJ42" s="51"/>
      <c r="AK42" s="51"/>
      <c r="AL42" s="52"/>
    </row>
    <row r="43" spans="1:38" ht="38.25" x14ac:dyDescent="0.25">
      <c r="A43" s="69">
        <v>34</v>
      </c>
      <c r="B43" s="70"/>
      <c r="C43" s="70"/>
      <c r="D43" s="85" t="s">
        <v>45</v>
      </c>
      <c r="E43" s="86">
        <v>0.2</v>
      </c>
      <c r="F43" s="72" t="str">
        <f>'[1]Formulacion_POA '!F40</f>
        <v xml:space="preserve">Realizar requerimientos a las organizaciones  que no reportaron información financiera durante el 2016 y 2017 </v>
      </c>
      <c r="G43" s="73" t="str">
        <f>'[1]Formulacion_POA '!G40</f>
        <v>Delegatura para la supervisión del ahorro y la forma asociativa
Oficina Asesora de Planeación y Sistemas</v>
      </c>
      <c r="H43" s="73" t="str">
        <f>'[1]Formulacion_POA '!H40</f>
        <v>(N°de entidades requeridas / No. De entidades a requerir programadas</v>
      </c>
      <c r="I43" s="73">
        <f>'[1]Formulacion_POA '!I40</f>
        <v>1000</v>
      </c>
      <c r="J43" s="73">
        <f t="shared" si="0"/>
        <v>1000</v>
      </c>
      <c r="K43" s="74">
        <f>'[1]Formulacion_POA '!J40</f>
        <v>0.7</v>
      </c>
      <c r="L43" s="75">
        <f>'[1]Formulacion_POA '!K40</f>
        <v>43160</v>
      </c>
      <c r="M43" s="76">
        <f>'[1]Formulacion_POA '!L40</f>
        <v>43465</v>
      </c>
      <c r="N43" s="77">
        <f>'[1]F-TRI-1'!M41</f>
        <v>210</v>
      </c>
      <c r="O43" s="74">
        <f>'[1]F-TRI-1'!N41</f>
        <v>0.21</v>
      </c>
      <c r="P43" s="73">
        <f>'[1]F-TRI-2'!M41</f>
        <v>0</v>
      </c>
      <c r="Q43" s="78">
        <f>'[1]F-TRI-2'!N41</f>
        <v>0</v>
      </c>
      <c r="R43" s="73">
        <f>'[1]F-TRI-3'!M41</f>
        <v>0</v>
      </c>
      <c r="S43" s="78">
        <f>'[1]F-TRI-3'!N41</f>
        <v>0</v>
      </c>
      <c r="T43" s="73">
        <f>'[1]F-TRI-4'!M41</f>
        <v>0</v>
      </c>
      <c r="U43" s="78">
        <f>'[1]F-TRI-4'!N41</f>
        <v>0</v>
      </c>
      <c r="V43" s="73">
        <f t="shared" si="1"/>
        <v>210</v>
      </c>
      <c r="W43" s="79">
        <f t="shared" si="2"/>
        <v>0.21</v>
      </c>
      <c r="X43" s="97">
        <v>0</v>
      </c>
      <c r="Y43" s="98">
        <f>SUM('[1]F-TRI-1'!P41+'[1]F-TRI-2'!P41+'[1]F-TRI-3'!P41+'[1]F-TRI-4'!P41)</f>
        <v>0</v>
      </c>
      <c r="Z43" s="96">
        <f t="shared" si="3"/>
        <v>0</v>
      </c>
      <c r="AA43" s="80"/>
      <c r="AB43" s="81"/>
      <c r="AC43" s="81"/>
      <c r="AD43" s="81"/>
      <c r="AE43" s="82"/>
      <c r="AF43" s="50"/>
      <c r="AG43" s="51"/>
      <c r="AH43" s="51"/>
      <c r="AI43" s="51"/>
      <c r="AJ43" s="51"/>
      <c r="AK43" s="51"/>
      <c r="AL43" s="52"/>
    </row>
    <row r="44" spans="1:38" ht="51" x14ac:dyDescent="0.25">
      <c r="A44" s="69">
        <v>35</v>
      </c>
      <c r="B44" s="70"/>
      <c r="C44" s="83"/>
      <c r="D44" s="83"/>
      <c r="E44" s="84"/>
      <c r="F44" s="72" t="str">
        <f>'[1]Formulacion_POA '!F41</f>
        <v>1500 nuevas organizaciones reportando información financiera</v>
      </c>
      <c r="G44" s="73" t="str">
        <f>'[1]Formulacion_POA '!G41</f>
        <v>Delegatura para la supervisión del ahorro y la forma asociativa 
Oficina Asesora de Planeación y Sistemas</v>
      </c>
      <c r="H44" s="73" t="str">
        <f>'[1]Formulacion_POA '!H41</f>
        <v>(N°  de organizaciones que reportan información / N° organizaciones que se espera reporten información)</v>
      </c>
      <c r="I44" s="73">
        <f>'[1]Formulacion_POA '!I41</f>
        <v>1500</v>
      </c>
      <c r="J44" s="73">
        <f t="shared" si="0"/>
        <v>1500</v>
      </c>
      <c r="K44" s="74">
        <f>'[1]Formulacion_POA '!J41</f>
        <v>0.3</v>
      </c>
      <c r="L44" s="75">
        <f>'[1]Formulacion_POA '!K41</f>
        <v>43191</v>
      </c>
      <c r="M44" s="76">
        <f>'[1]Formulacion_POA '!L41</f>
        <v>43465</v>
      </c>
      <c r="N44" s="77">
        <f>'[1]F-TRI-1'!M42</f>
        <v>0</v>
      </c>
      <c r="O44" s="74">
        <f>'[1]F-TRI-1'!N42</f>
        <v>0</v>
      </c>
      <c r="P44" s="73">
        <f>'[1]F-TRI-2'!M42</f>
        <v>0</v>
      </c>
      <c r="Q44" s="78">
        <f>'[1]F-TRI-2'!N42</f>
        <v>0</v>
      </c>
      <c r="R44" s="73">
        <f>'[1]F-TRI-3'!M42</f>
        <v>0</v>
      </c>
      <c r="S44" s="78">
        <f>'[1]F-TRI-3'!N42</f>
        <v>0</v>
      </c>
      <c r="T44" s="73">
        <f>'[1]F-TRI-4'!M42</f>
        <v>0</v>
      </c>
      <c r="U44" s="78">
        <f>'[1]F-TRI-4'!N42</f>
        <v>0</v>
      </c>
      <c r="V44" s="73">
        <f t="shared" si="1"/>
        <v>0</v>
      </c>
      <c r="W44" s="79">
        <f t="shared" si="2"/>
        <v>0</v>
      </c>
      <c r="X44" s="97">
        <v>0</v>
      </c>
      <c r="Y44" s="98">
        <f>SUM('[1]F-TRI-1'!P42+'[1]F-TRI-2'!P42+'[1]F-TRI-3'!P42+'[1]F-TRI-4'!P42)</f>
        <v>0</v>
      </c>
      <c r="Z44" s="96">
        <f t="shared" si="3"/>
        <v>0</v>
      </c>
      <c r="AA44" s="80"/>
      <c r="AB44" s="81"/>
      <c r="AC44" s="81"/>
      <c r="AD44" s="81"/>
      <c r="AE44" s="82"/>
      <c r="AF44" s="50"/>
      <c r="AG44" s="51"/>
      <c r="AH44" s="51"/>
      <c r="AI44" s="51"/>
      <c r="AJ44" s="51"/>
      <c r="AK44" s="51"/>
      <c r="AL44" s="52"/>
    </row>
    <row r="45" spans="1:38" ht="51" x14ac:dyDescent="0.25">
      <c r="A45" s="69">
        <v>36</v>
      </c>
      <c r="B45" s="70"/>
      <c r="C45" s="90" t="s">
        <v>46</v>
      </c>
      <c r="D45" s="85" t="s">
        <v>47</v>
      </c>
      <c r="E45" s="86">
        <v>1</v>
      </c>
      <c r="F45" s="72" t="str">
        <f>'[1]Formulacion_POA '!F42</f>
        <v>Ajustar la metodología de inspección en sus etapas de planeación, ejecución y elaboración de informes en el riesgo de liquidez</v>
      </c>
      <c r="G45" s="73" t="str">
        <f>'[1]Formulacion_POA '!G42</f>
        <v>Delegatura  la supervisión del ahorro y la forma asociativa 
Delegatura para la supervisión de la actividad financiera</v>
      </c>
      <c r="H45" s="73" t="str">
        <f>'[1]Formulacion_POA '!H42</f>
        <v>Número de guías elaboradas / Número de guías a elaborar</v>
      </c>
      <c r="I45" s="73">
        <f>'[1]Formulacion_POA '!I42</f>
        <v>1</v>
      </c>
      <c r="J45" s="73">
        <f t="shared" si="0"/>
        <v>1</v>
      </c>
      <c r="K45" s="74">
        <f>'[1]Formulacion_POA '!J42</f>
        <v>0.5</v>
      </c>
      <c r="L45" s="75">
        <f>'[1]Formulacion_POA '!K42</f>
        <v>43191</v>
      </c>
      <c r="M45" s="76">
        <f>'[1]Formulacion_POA '!L42</f>
        <v>43464</v>
      </c>
      <c r="N45" s="88">
        <f>'[1]F-TRI-1'!M43</f>
        <v>0</v>
      </c>
      <c r="O45" s="74">
        <f>'[1]F-TRI-1'!N43</f>
        <v>0</v>
      </c>
      <c r="P45" s="73">
        <f>'[1]F-TRI-2'!M43</f>
        <v>0</v>
      </c>
      <c r="Q45" s="78">
        <f>'[1]F-TRI-2'!N43</f>
        <v>0</v>
      </c>
      <c r="R45" s="73">
        <f>'[1]F-TRI-3'!M43</f>
        <v>0</v>
      </c>
      <c r="S45" s="78">
        <f>'[1]F-TRI-3'!N43</f>
        <v>0</v>
      </c>
      <c r="T45" s="73">
        <f>'[1]F-TRI-4'!M43</f>
        <v>0</v>
      </c>
      <c r="U45" s="78">
        <f>'[1]F-TRI-4'!N43</f>
        <v>0</v>
      </c>
      <c r="V45" s="74">
        <f t="shared" si="1"/>
        <v>0</v>
      </c>
      <c r="W45" s="79">
        <f t="shared" si="2"/>
        <v>0</v>
      </c>
      <c r="X45" s="97">
        <v>0</v>
      </c>
      <c r="Y45" s="98">
        <f>SUM('[1]F-TRI-1'!P43+'[1]F-TRI-2'!P43+'[1]F-TRI-3'!P43+'[1]F-TRI-4'!P43)</f>
        <v>0</v>
      </c>
      <c r="Z45" s="96">
        <f t="shared" si="3"/>
        <v>0</v>
      </c>
      <c r="AA45" s="80"/>
      <c r="AB45" s="81"/>
      <c r="AC45" s="81"/>
      <c r="AD45" s="81"/>
      <c r="AE45" s="82"/>
      <c r="AF45" s="50"/>
      <c r="AG45" s="51"/>
      <c r="AH45" s="51"/>
      <c r="AI45" s="51"/>
      <c r="AJ45" s="51"/>
      <c r="AK45" s="51"/>
      <c r="AL45" s="52"/>
    </row>
    <row r="46" spans="1:38" ht="38.25" x14ac:dyDescent="0.25">
      <c r="A46" s="69">
        <v>37</v>
      </c>
      <c r="B46" s="70"/>
      <c r="C46" s="83"/>
      <c r="D46" s="83"/>
      <c r="E46" s="84"/>
      <c r="F46" s="72" t="str">
        <f>'[1]Formulacion_POA '!F43</f>
        <v xml:space="preserve">Ajustar la metodología de inspección en sus etapas de planeación, ejecución y elaboración de informes para fondos de empleados, ante nuevo marco regulatorio. </v>
      </c>
      <c r="G46" s="73" t="str">
        <f>'[1]Formulacion_POA '!G43</f>
        <v>Delegatura para la supervisión del ahorro y la forma asociativa</v>
      </c>
      <c r="H46" s="73" t="str">
        <f>'[1]Formulacion_POA '!H43</f>
        <v xml:space="preserve">Número de guías elaboradas / Número de guías programadas </v>
      </c>
      <c r="I46" s="73">
        <f>'[1]Formulacion_POA '!I43</f>
        <v>1</v>
      </c>
      <c r="J46" s="73">
        <f t="shared" si="0"/>
        <v>1</v>
      </c>
      <c r="K46" s="74">
        <f>'[1]Formulacion_POA '!J43</f>
        <v>0.5</v>
      </c>
      <c r="L46" s="75">
        <f>'[1]Formulacion_POA '!K43</f>
        <v>43132</v>
      </c>
      <c r="M46" s="76">
        <f>'[1]Formulacion_POA '!L43</f>
        <v>43465</v>
      </c>
      <c r="N46" s="77">
        <f>'[1]F-TRI-1'!M44</f>
        <v>0</v>
      </c>
      <c r="O46" s="74">
        <f>'[1]F-TRI-1'!N44</f>
        <v>0</v>
      </c>
      <c r="P46" s="73">
        <f>'[1]F-TRI-2'!M44</f>
        <v>0</v>
      </c>
      <c r="Q46" s="78">
        <f>'[1]F-TRI-2'!N44</f>
        <v>0</v>
      </c>
      <c r="R46" s="73">
        <f>'[1]F-TRI-3'!M44</f>
        <v>0</v>
      </c>
      <c r="S46" s="78">
        <f>'[1]F-TRI-3'!N44</f>
        <v>0</v>
      </c>
      <c r="T46" s="73">
        <f>'[1]F-TRI-4'!M44</f>
        <v>0</v>
      </c>
      <c r="U46" s="78">
        <f>'[1]F-TRI-4'!N44</f>
        <v>0</v>
      </c>
      <c r="V46" s="73">
        <f t="shared" si="1"/>
        <v>0</v>
      </c>
      <c r="W46" s="79">
        <f t="shared" si="2"/>
        <v>0</v>
      </c>
      <c r="X46" s="97">
        <v>0</v>
      </c>
      <c r="Y46" s="98">
        <f>SUM('[1]F-TRI-1'!P44+'[1]F-TRI-2'!P44+'[1]F-TRI-3'!P44+'[1]F-TRI-4'!P44)</f>
        <v>0</v>
      </c>
      <c r="Z46" s="96">
        <f t="shared" si="3"/>
        <v>0</v>
      </c>
      <c r="AA46" s="80"/>
      <c r="AB46" s="81"/>
      <c r="AC46" s="81"/>
      <c r="AD46" s="81"/>
      <c r="AE46" s="82"/>
      <c r="AF46" s="50"/>
      <c r="AG46" s="51"/>
      <c r="AH46" s="51"/>
      <c r="AI46" s="51"/>
      <c r="AJ46" s="51"/>
      <c r="AK46" s="51"/>
      <c r="AL46" s="52"/>
    </row>
    <row r="47" spans="1:38" ht="63.75" x14ac:dyDescent="0.25">
      <c r="A47" s="69">
        <v>38</v>
      </c>
      <c r="B47" s="70"/>
      <c r="C47" s="90" t="s">
        <v>48</v>
      </c>
      <c r="D47" s="95" t="s">
        <v>49</v>
      </c>
      <c r="E47" s="96">
        <v>0.3</v>
      </c>
      <c r="F47" s="72" t="str">
        <f>'[1]Formulacion_POA '!F44</f>
        <v>Realizar mesas técnicas con los gremios</v>
      </c>
      <c r="G47" s="73" t="str">
        <f>'[1]Formulacion_POA '!G44</f>
        <v>Delegatura  la supervisión del ahorro y la forma asociativa 
Delegatura para la supervisión de la actividad financiera
Despacho</v>
      </c>
      <c r="H47" s="73" t="str">
        <f>'[1]Formulacion_POA '!H44</f>
        <v xml:space="preserve">Número de reuniones con los gremios realizadas  Número de reuniones programadas </v>
      </c>
      <c r="I47" s="73">
        <f>'[1]Formulacion_POA '!I44</f>
        <v>2</v>
      </c>
      <c r="J47" s="73">
        <f t="shared" si="0"/>
        <v>2</v>
      </c>
      <c r="K47" s="74">
        <f>'[1]Formulacion_POA '!J44</f>
        <v>1</v>
      </c>
      <c r="L47" s="75">
        <f>'[1]Formulacion_POA '!K44</f>
        <v>43101</v>
      </c>
      <c r="M47" s="76">
        <f>'[1]Formulacion_POA '!L44</f>
        <v>43465</v>
      </c>
      <c r="N47" s="77">
        <f>'[1]F-TRI-1'!M45</f>
        <v>0</v>
      </c>
      <c r="O47" s="74">
        <f>'[1]F-TRI-1'!N45</f>
        <v>0</v>
      </c>
      <c r="P47" s="73">
        <f>'[1]F-TRI-2'!M45</f>
        <v>0</v>
      </c>
      <c r="Q47" s="78">
        <f>'[1]F-TRI-2'!N45</f>
        <v>0</v>
      </c>
      <c r="R47" s="73">
        <f>'[1]F-TRI-3'!M45</f>
        <v>0</v>
      </c>
      <c r="S47" s="78">
        <f>'[1]F-TRI-3'!N45</f>
        <v>0</v>
      </c>
      <c r="T47" s="73">
        <f>'[1]F-TRI-4'!M45</f>
        <v>0</v>
      </c>
      <c r="U47" s="78">
        <f>'[1]F-TRI-4'!N45</f>
        <v>0</v>
      </c>
      <c r="V47" s="73">
        <f t="shared" si="1"/>
        <v>0</v>
      </c>
      <c r="W47" s="79">
        <f t="shared" si="2"/>
        <v>0</v>
      </c>
      <c r="X47" s="97">
        <v>0</v>
      </c>
      <c r="Y47" s="98">
        <f>SUM('[1]F-TRI-1'!P45+'[1]F-TRI-2'!P45+'[1]F-TRI-3'!P45+'[1]F-TRI-4'!P45)</f>
        <v>0</v>
      </c>
      <c r="Z47" s="96">
        <f t="shared" si="3"/>
        <v>0</v>
      </c>
      <c r="AA47" s="80"/>
      <c r="AB47" s="81"/>
      <c r="AC47" s="81"/>
      <c r="AD47" s="81"/>
      <c r="AE47" s="82"/>
      <c r="AF47" s="50"/>
      <c r="AG47" s="51"/>
      <c r="AH47" s="51"/>
      <c r="AI47" s="51"/>
      <c r="AJ47" s="51"/>
      <c r="AK47" s="51"/>
      <c r="AL47" s="52"/>
    </row>
    <row r="48" spans="1:38" ht="76.5" x14ac:dyDescent="0.25">
      <c r="A48" s="69">
        <v>39</v>
      </c>
      <c r="B48" s="70"/>
      <c r="C48" s="70"/>
      <c r="D48" s="99" t="s">
        <v>50</v>
      </c>
      <c r="E48" s="86">
        <v>0.4</v>
      </c>
      <c r="F48" s="72" t="str">
        <f>'[1]Formulacion_POA '!F45</f>
        <v xml:space="preserve">Realizar una prueba piloto, ajustar el formato de medición de balance social y expedir la circular externa para su aplicación </v>
      </c>
      <c r="G48" s="73" t="str">
        <f>'[1]Formulacion_POA '!G45</f>
        <v>Delegatura  la supervisión del ahorro y la forma asociativa 
Delegatura para la supervisión de la actividad financiera
Oficina Jurídica
Despacho</v>
      </c>
      <c r="H48" s="73" t="str">
        <f>'[1]Formulacion_POA '!H45</f>
        <v>Actividades realizadas del proceso de formulación del balance social / Actividades programadas del proceso de formulación del balance social</v>
      </c>
      <c r="I48" s="74">
        <f>'[1]Formulacion_POA '!I45</f>
        <v>1</v>
      </c>
      <c r="J48" s="74">
        <f t="shared" si="0"/>
        <v>1</v>
      </c>
      <c r="K48" s="74">
        <f>'[1]Formulacion_POA '!J45</f>
        <v>0.5</v>
      </c>
      <c r="L48" s="75">
        <f>'[1]Formulacion_POA '!K45</f>
        <v>43132</v>
      </c>
      <c r="M48" s="76">
        <f>'[1]Formulacion_POA '!L45</f>
        <v>43464</v>
      </c>
      <c r="N48" s="88">
        <f>'[1]F-TRI-1'!M46</f>
        <v>0.1</v>
      </c>
      <c r="O48" s="74">
        <f>'[1]F-TRI-1'!N46</f>
        <v>0.1</v>
      </c>
      <c r="P48" s="73">
        <f>'[1]F-TRI-2'!M46</f>
        <v>0</v>
      </c>
      <c r="Q48" s="78">
        <f>'[1]F-TRI-2'!N46</f>
        <v>0</v>
      </c>
      <c r="R48" s="73">
        <f>'[1]F-TRI-3'!M46</f>
        <v>0</v>
      </c>
      <c r="S48" s="78">
        <f>'[1]F-TRI-3'!N46</f>
        <v>0</v>
      </c>
      <c r="T48" s="73">
        <f>'[1]F-TRI-4'!M46</f>
        <v>0</v>
      </c>
      <c r="U48" s="78">
        <f>'[1]F-TRI-4'!N46</f>
        <v>0</v>
      </c>
      <c r="V48" s="74">
        <f t="shared" si="1"/>
        <v>0.1</v>
      </c>
      <c r="W48" s="79">
        <f t="shared" si="2"/>
        <v>0.1</v>
      </c>
      <c r="X48" s="97">
        <v>0</v>
      </c>
      <c r="Y48" s="98">
        <f>SUM('[1]F-TRI-1'!P46+'[1]F-TRI-2'!P46+'[1]F-TRI-3'!P46+'[1]F-TRI-4'!P46)</f>
        <v>0</v>
      </c>
      <c r="Z48" s="96">
        <f t="shared" si="3"/>
        <v>0</v>
      </c>
      <c r="AA48" s="80"/>
      <c r="AB48" s="81"/>
      <c r="AC48" s="81"/>
      <c r="AD48" s="81"/>
      <c r="AE48" s="82"/>
      <c r="AF48" s="50"/>
      <c r="AG48" s="51"/>
      <c r="AH48" s="51"/>
      <c r="AI48" s="51"/>
      <c r="AJ48" s="51"/>
      <c r="AK48" s="51"/>
      <c r="AL48" s="52"/>
    </row>
    <row r="49" spans="1:38" ht="25.5" x14ac:dyDescent="0.25">
      <c r="A49" s="69">
        <v>40</v>
      </c>
      <c r="B49" s="70"/>
      <c r="C49" s="70"/>
      <c r="D49" s="83"/>
      <c r="E49" s="84"/>
      <c r="F49" s="72" t="str">
        <f>'[1]Formulacion_POA '!F46</f>
        <v>Sensibilizar la  circular externa para presentación del balance social en asambleas</v>
      </c>
      <c r="G49" s="73" t="str">
        <f>'[1]Formulacion_POA '!G46</f>
        <v xml:space="preserve">Delegatura para la supervisión del ahorro y la forma asociativa </v>
      </c>
      <c r="H49" s="73" t="str">
        <f>'[1]Formulacion_POA '!H46</f>
        <v xml:space="preserve"># Videoconferencias realizadas / videoconferencias programadas </v>
      </c>
      <c r="I49" s="73">
        <f>'[1]Formulacion_POA '!I46</f>
        <v>1</v>
      </c>
      <c r="J49" s="73">
        <f t="shared" si="0"/>
        <v>1</v>
      </c>
      <c r="K49" s="74">
        <f>'[1]Formulacion_POA '!J46</f>
        <v>0.5</v>
      </c>
      <c r="L49" s="75">
        <f>'[1]Formulacion_POA '!K46</f>
        <v>43282</v>
      </c>
      <c r="M49" s="76">
        <f>'[1]Formulacion_POA '!L46</f>
        <v>43464</v>
      </c>
      <c r="N49" s="77">
        <f>'[1]F-TRI-1'!M47</f>
        <v>0</v>
      </c>
      <c r="O49" s="74">
        <f>'[1]F-TRI-1'!N47</f>
        <v>0</v>
      </c>
      <c r="P49" s="73">
        <f>'[1]F-TRI-2'!M47</f>
        <v>0</v>
      </c>
      <c r="Q49" s="78">
        <f>'[1]F-TRI-2'!N47</f>
        <v>0</v>
      </c>
      <c r="R49" s="73">
        <f>'[1]F-TRI-3'!M47</f>
        <v>0</v>
      </c>
      <c r="S49" s="78">
        <f>'[1]F-TRI-3'!N47</f>
        <v>0</v>
      </c>
      <c r="T49" s="73">
        <f>'[1]F-TRI-4'!M47</f>
        <v>0</v>
      </c>
      <c r="U49" s="78">
        <f>'[1]F-TRI-4'!N47</f>
        <v>0</v>
      </c>
      <c r="V49" s="73">
        <f t="shared" si="1"/>
        <v>0</v>
      </c>
      <c r="W49" s="79">
        <f t="shared" si="2"/>
        <v>0</v>
      </c>
      <c r="X49" s="97">
        <v>0</v>
      </c>
      <c r="Y49" s="98">
        <f>SUM('[1]F-TRI-1'!P47+'[1]F-TRI-2'!P47+'[1]F-TRI-3'!P47+'[1]F-TRI-4'!P47)</f>
        <v>0</v>
      </c>
      <c r="Z49" s="96">
        <f t="shared" si="3"/>
        <v>0</v>
      </c>
      <c r="AA49" s="80"/>
      <c r="AB49" s="81"/>
      <c r="AC49" s="81"/>
      <c r="AD49" s="81"/>
      <c r="AE49" s="82"/>
      <c r="AF49" s="50"/>
      <c r="AG49" s="51"/>
      <c r="AH49" s="51"/>
      <c r="AI49" s="51"/>
      <c r="AJ49" s="51"/>
      <c r="AK49" s="51"/>
      <c r="AL49" s="52"/>
    </row>
    <row r="50" spans="1:38" ht="64.5" thickBot="1" x14ac:dyDescent="0.3">
      <c r="A50" s="100">
        <v>41</v>
      </c>
      <c r="B50" s="44"/>
      <c r="C50" s="44"/>
      <c r="D50" s="101" t="s">
        <v>51</v>
      </c>
      <c r="E50" s="102">
        <v>0.3</v>
      </c>
      <c r="F50" s="103" t="str">
        <f>'[1]Formulacion_POA '!F47</f>
        <v>Realizar sensibilización sobre prácticas de Buen Gobierno en organizaciones del nivel 1 de supervisión</v>
      </c>
      <c r="G50" s="104" t="str">
        <f>'[1]Formulacion_POA '!G47</f>
        <v>Delegatura  la supervisión del ahorro y la forma asociativa 
Delegatura para la supervisión de la actividad financiera
Despacho</v>
      </c>
      <c r="H50" s="104" t="str">
        <f>'[1]Formulacion_POA '!H47</f>
        <v xml:space="preserve"> Número de sensibilizaciones realizadas/Número de sensibilizaciones programadas </v>
      </c>
      <c r="I50" s="104">
        <f>'[1]Formulacion_POA '!I47</f>
        <v>2</v>
      </c>
      <c r="J50" s="104">
        <f t="shared" si="0"/>
        <v>2</v>
      </c>
      <c r="K50" s="105">
        <f>'[1]Formulacion_POA '!J47</f>
        <v>1</v>
      </c>
      <c r="L50" s="106">
        <f>'[1]Formulacion_POA '!K47</f>
        <v>43252</v>
      </c>
      <c r="M50" s="107">
        <f>'[1]Formulacion_POA '!L47</f>
        <v>43464</v>
      </c>
      <c r="N50" s="108">
        <f>'[1]F-TRI-1'!M48</f>
        <v>0</v>
      </c>
      <c r="O50" s="105">
        <f>'[1]F-TRI-1'!N48</f>
        <v>0</v>
      </c>
      <c r="P50" s="104">
        <f>'[1]F-TRI-2'!M48</f>
        <v>0</v>
      </c>
      <c r="Q50" s="109">
        <f>'[1]F-TRI-2'!N48</f>
        <v>0</v>
      </c>
      <c r="R50" s="104">
        <f>'[1]F-TRI-3'!M48</f>
        <v>0</v>
      </c>
      <c r="S50" s="109">
        <f>'[1]F-TRI-3'!N48</f>
        <v>0</v>
      </c>
      <c r="T50" s="104">
        <f>'[1]F-TRI-4'!M48</f>
        <v>0</v>
      </c>
      <c r="U50" s="109">
        <f>'[1]F-TRI-4'!N48</f>
        <v>0</v>
      </c>
      <c r="V50" s="104">
        <f t="shared" si="1"/>
        <v>0</v>
      </c>
      <c r="W50" s="110">
        <f t="shared" si="2"/>
        <v>0</v>
      </c>
      <c r="X50" s="111">
        <v>0</v>
      </c>
      <c r="Y50" s="112">
        <f>SUM('[1]F-TRI-1'!P48+'[1]F-TRI-2'!P48+'[1]F-TRI-3'!P48+'[1]F-TRI-4'!P48)</f>
        <v>0</v>
      </c>
      <c r="Z50" s="102">
        <f t="shared" si="3"/>
        <v>0</v>
      </c>
      <c r="AA50" s="113"/>
      <c r="AB50" s="114"/>
      <c r="AC50" s="114"/>
      <c r="AD50" s="114"/>
      <c r="AE50" s="115"/>
      <c r="AF50" s="50"/>
      <c r="AG50" s="51"/>
      <c r="AH50" s="51"/>
      <c r="AI50" s="51"/>
      <c r="AJ50" s="51"/>
      <c r="AK50" s="51"/>
      <c r="AL50" s="52"/>
    </row>
    <row r="51" spans="1:38" ht="38.25" x14ac:dyDescent="0.25">
      <c r="A51" s="116">
        <v>42</v>
      </c>
      <c r="B51" s="54" t="s">
        <v>52</v>
      </c>
      <c r="C51" s="54" t="s">
        <v>53</v>
      </c>
      <c r="D51" s="54" t="s">
        <v>54</v>
      </c>
      <c r="E51" s="56">
        <v>0.1</v>
      </c>
      <c r="F51" s="57" t="str">
        <f>'[1]Formulacion_POA '!F48</f>
        <v>Llevar a una solucion informática con la caracterización del modelo para el crecimiento del universo de las entidades que deben reportar información.</v>
      </c>
      <c r="G51" s="58" t="str">
        <f>'[1]Formulacion_POA '!G48</f>
        <v>Oficina Asesora de Planeación y Sistemas</v>
      </c>
      <c r="H51" s="58" t="str">
        <f>'[1]Formulacion_POA '!H48</f>
        <v>Crecimiento en el No. De organizaciones que reportan información</v>
      </c>
      <c r="I51" s="58">
        <f>'[1]Formulacion_POA '!I48</f>
        <v>1</v>
      </c>
      <c r="J51" s="58">
        <f t="shared" si="0"/>
        <v>1</v>
      </c>
      <c r="K51" s="59">
        <f>'[1]Formulacion_POA '!J48</f>
        <v>0.6</v>
      </c>
      <c r="L51" s="60">
        <f>'[1]Formulacion_POA '!K48</f>
        <v>43101</v>
      </c>
      <c r="M51" s="61">
        <f>'[1]Formulacion_POA '!L48</f>
        <v>43465</v>
      </c>
      <c r="N51" s="62">
        <f>'[1]F-TRI-1'!M49</f>
        <v>0.5</v>
      </c>
      <c r="O51" s="59">
        <f>'[1]F-TRI-1'!N49</f>
        <v>0.5</v>
      </c>
      <c r="P51" s="58">
        <f>'[1]F-TRI-2'!M49</f>
        <v>0</v>
      </c>
      <c r="Q51" s="63">
        <f>'[1]F-TRI-2'!N49</f>
        <v>0</v>
      </c>
      <c r="R51" s="58">
        <f>'[1]F-TRI-3'!M49</f>
        <v>0</v>
      </c>
      <c r="S51" s="63">
        <f>'[1]F-TRI-3'!N49</f>
        <v>0</v>
      </c>
      <c r="T51" s="58">
        <f>'[1]F-TRI-4'!M49</f>
        <v>0</v>
      </c>
      <c r="U51" s="63">
        <f>'[1]F-TRI-4'!N49</f>
        <v>0</v>
      </c>
      <c r="V51" s="58">
        <f t="shared" si="1"/>
        <v>0.5</v>
      </c>
      <c r="W51" s="64">
        <f t="shared" si="2"/>
        <v>0.5</v>
      </c>
      <c r="X51" s="117">
        <f>6677000*4+6677000+4875000</f>
        <v>38260000</v>
      </c>
      <c r="Y51" s="118">
        <f>SUM('[1]F-TRI-1'!P49+'[1]F-TRI-2'!P49+'[1]F-TRI-3'!P49+'[1]F-TRI-4'!P49)</f>
        <v>12753333.333333334</v>
      </c>
      <c r="Z51" s="119">
        <f t="shared" si="3"/>
        <v>0.33333333333333337</v>
      </c>
      <c r="AA51" s="120"/>
      <c r="AB51" s="121"/>
      <c r="AC51" s="121"/>
      <c r="AD51" s="121"/>
      <c r="AE51" s="122"/>
      <c r="AF51" s="50"/>
      <c r="AG51" s="51"/>
      <c r="AH51" s="51"/>
      <c r="AI51" s="51"/>
      <c r="AJ51" s="51"/>
      <c r="AK51" s="51"/>
      <c r="AL51" s="52"/>
    </row>
    <row r="52" spans="1:38" ht="63.75" x14ac:dyDescent="0.25">
      <c r="A52" s="69">
        <v>43</v>
      </c>
      <c r="B52" s="70"/>
      <c r="C52" s="70"/>
      <c r="D52" s="83"/>
      <c r="E52" s="84"/>
      <c r="F52" s="72" t="str">
        <f>'[1]Formulacion_POA '!F49</f>
        <v>Establecer las reglas de negocio, intercambio y remisión de información  con  confecamaras (RUES) para realizar seguimiento del reporte de rendición de cuentas del universo de organizaciones vigiladas.</v>
      </c>
      <c r="G52" s="73" t="str">
        <f>'[1]Formulacion_POA '!G49</f>
        <v>Oficina Asesora de Planeación y Sistemas</v>
      </c>
      <c r="H52" s="73" t="str">
        <f>'[1]Formulacion_POA '!H49</f>
        <v>No. De entidades que se incorporan en la base de datos/No. De entidades del universo identificadas que no reportaron</v>
      </c>
      <c r="I52" s="73">
        <f>'[1]Formulacion_POA '!I49</f>
        <v>1</v>
      </c>
      <c r="J52" s="73">
        <f t="shared" si="0"/>
        <v>1</v>
      </c>
      <c r="K52" s="74">
        <f>'[1]Formulacion_POA '!J49</f>
        <v>0.4</v>
      </c>
      <c r="L52" s="75">
        <f>'[1]Formulacion_POA '!K49</f>
        <v>43101</v>
      </c>
      <c r="M52" s="76">
        <f>'[1]Formulacion_POA '!L49</f>
        <v>43465</v>
      </c>
      <c r="N52" s="77">
        <f>'[1]F-TRI-1'!M50</f>
        <v>1</v>
      </c>
      <c r="O52" s="74">
        <f>'[1]F-TRI-1'!N50</f>
        <v>1</v>
      </c>
      <c r="P52" s="73">
        <f>'[1]F-TRI-2'!M50</f>
        <v>0</v>
      </c>
      <c r="Q52" s="78">
        <f>'[1]F-TRI-2'!N50</f>
        <v>0</v>
      </c>
      <c r="R52" s="73">
        <f>'[1]F-TRI-3'!M50</f>
        <v>0</v>
      </c>
      <c r="S52" s="78">
        <f>'[1]F-TRI-3'!N50</f>
        <v>0</v>
      </c>
      <c r="T52" s="73">
        <f>'[1]F-TRI-4'!M50</f>
        <v>0</v>
      </c>
      <c r="U52" s="78">
        <f>'[1]F-TRI-4'!N50</f>
        <v>0</v>
      </c>
      <c r="V52" s="73">
        <f t="shared" si="1"/>
        <v>1</v>
      </c>
      <c r="W52" s="79">
        <f t="shared" si="2"/>
        <v>1</v>
      </c>
      <c r="X52" s="97">
        <f>17358000*3+4785000*2+6677000*2+2782000*10*3+3895000*10*2+3338000*10</f>
        <v>269738000</v>
      </c>
      <c r="Y52" s="98">
        <f>SUM('[1]F-TRI-1'!P50+'[1]F-TRI-2'!P50+'[1]F-TRI-3'!P50+'[1]F-TRI-4'!P50)</f>
        <v>89912666.666666672</v>
      </c>
      <c r="Z52" s="96">
        <f t="shared" si="3"/>
        <v>0.33333333333333337</v>
      </c>
      <c r="AA52" s="80"/>
      <c r="AB52" s="81"/>
      <c r="AC52" s="81"/>
      <c r="AD52" s="81"/>
      <c r="AE52" s="82"/>
      <c r="AF52" s="50"/>
      <c r="AG52" s="51"/>
      <c r="AH52" s="51"/>
      <c r="AI52" s="51"/>
      <c r="AJ52" s="51"/>
      <c r="AK52" s="51"/>
      <c r="AL52" s="52"/>
    </row>
    <row r="53" spans="1:38" ht="25.5" x14ac:dyDescent="0.25">
      <c r="A53" s="69">
        <v>44</v>
      </c>
      <c r="B53" s="70"/>
      <c r="C53" s="70"/>
      <c r="D53" s="90" t="s">
        <v>55</v>
      </c>
      <c r="E53" s="86">
        <v>0.1</v>
      </c>
      <c r="F53" s="72" t="str">
        <f>'[1]Formulacion_POA '!F50</f>
        <v>Actualizar el marco de referencia técnica en la inteligencia de negocios</v>
      </c>
      <c r="G53" s="73" t="str">
        <f>'[1]Formulacion_POA '!G50</f>
        <v>Oficina Asesora de Planeación y Sistemas</v>
      </c>
      <c r="H53" s="73" t="str">
        <f>'[1]Formulacion_POA '!H50</f>
        <v>No documentos realizados / No documentos programados</v>
      </c>
      <c r="I53" s="73">
        <f>'[1]Formulacion_POA '!I50</f>
        <v>1</v>
      </c>
      <c r="J53" s="73">
        <f t="shared" si="0"/>
        <v>1</v>
      </c>
      <c r="K53" s="74">
        <f>'[1]Formulacion_POA '!J50</f>
        <v>0.2</v>
      </c>
      <c r="L53" s="75">
        <f>'[1]Formulacion_POA '!K50</f>
        <v>43101</v>
      </c>
      <c r="M53" s="76">
        <f>'[1]Formulacion_POA '!L50</f>
        <v>43465</v>
      </c>
      <c r="N53" s="77">
        <f>'[1]F-TRI-1'!M51</f>
        <v>0.5</v>
      </c>
      <c r="O53" s="74">
        <f>'[1]F-TRI-1'!N51</f>
        <v>0.5</v>
      </c>
      <c r="P53" s="73">
        <f>'[1]F-TRI-2'!M51</f>
        <v>0</v>
      </c>
      <c r="Q53" s="78">
        <f>'[1]F-TRI-2'!N51</f>
        <v>0</v>
      </c>
      <c r="R53" s="73">
        <f>'[1]F-TRI-3'!M51</f>
        <v>0</v>
      </c>
      <c r="S53" s="78">
        <f>'[1]F-TRI-3'!N51</f>
        <v>0</v>
      </c>
      <c r="T53" s="73">
        <f>'[1]F-TRI-4'!M51</f>
        <v>0</v>
      </c>
      <c r="U53" s="78">
        <f>'[1]F-TRI-4'!N51</f>
        <v>0</v>
      </c>
      <c r="V53" s="73">
        <f t="shared" si="1"/>
        <v>0.5</v>
      </c>
      <c r="W53" s="79">
        <f t="shared" si="2"/>
        <v>0.5</v>
      </c>
      <c r="X53" s="97">
        <f>6677000*8+4785000*2</f>
        <v>62986000</v>
      </c>
      <c r="Y53" s="98">
        <f>SUM('[1]F-TRI-1'!P51+'[1]F-TRI-2'!P51+'[1]F-TRI-3'!P51+'[1]F-TRI-4'!P51)</f>
        <v>20995333.333333332</v>
      </c>
      <c r="Z53" s="96">
        <f t="shared" si="3"/>
        <v>0.33333333333333331</v>
      </c>
      <c r="AA53" s="80"/>
      <c r="AB53" s="81"/>
      <c r="AC53" s="81"/>
      <c r="AD53" s="81"/>
      <c r="AE53" s="82"/>
      <c r="AF53" s="50"/>
      <c r="AG53" s="51"/>
      <c r="AH53" s="51"/>
      <c r="AI53" s="51"/>
      <c r="AJ53" s="51"/>
      <c r="AK53" s="51"/>
      <c r="AL53" s="52"/>
    </row>
    <row r="54" spans="1:38" ht="30.75" customHeight="1" x14ac:dyDescent="0.25">
      <c r="A54" s="69">
        <v>45</v>
      </c>
      <c r="B54" s="70"/>
      <c r="C54" s="70"/>
      <c r="D54" s="70"/>
      <c r="E54" s="71"/>
      <c r="F54" s="72" t="str">
        <f>'[1]Formulacion_POA '!F51</f>
        <v>Capacitar el usuario final sobre el alcance y uso de la herramienta</v>
      </c>
      <c r="G54" s="73" t="str">
        <f>'[1]Formulacion_POA '!G51</f>
        <v>Oficina Asesora de Planeación y Sistemas</v>
      </c>
      <c r="H54" s="73" t="str">
        <f>'[1]Formulacion_POA '!H51</f>
        <v>No capacitaciones realizadas / No capacitaciones programadas</v>
      </c>
      <c r="I54" s="73">
        <f>'[1]Formulacion_POA '!I51</f>
        <v>4</v>
      </c>
      <c r="J54" s="73">
        <f t="shared" si="0"/>
        <v>4</v>
      </c>
      <c r="K54" s="74">
        <f>'[1]Formulacion_POA '!J51</f>
        <v>0.2</v>
      </c>
      <c r="L54" s="75">
        <f>'[1]Formulacion_POA '!K51</f>
        <v>43282</v>
      </c>
      <c r="M54" s="76">
        <f>'[1]Formulacion_POA '!L51</f>
        <v>43465</v>
      </c>
      <c r="N54" s="77">
        <f>'[1]F-TRI-1'!M52</f>
        <v>0</v>
      </c>
      <c r="O54" s="74">
        <f>'[1]F-TRI-1'!N52</f>
        <v>0</v>
      </c>
      <c r="P54" s="73">
        <f>'[1]F-TRI-2'!M52</f>
        <v>0</v>
      </c>
      <c r="Q54" s="78">
        <f>'[1]F-TRI-2'!N52</f>
        <v>0</v>
      </c>
      <c r="R54" s="73">
        <f>'[1]F-TRI-3'!M52</f>
        <v>0</v>
      </c>
      <c r="S54" s="78">
        <f>'[1]F-TRI-3'!N52</f>
        <v>0</v>
      </c>
      <c r="T54" s="73">
        <f>'[1]F-TRI-4'!M52</f>
        <v>0</v>
      </c>
      <c r="U54" s="78">
        <f>'[1]F-TRI-4'!N52</f>
        <v>0</v>
      </c>
      <c r="V54" s="73">
        <f t="shared" si="1"/>
        <v>0</v>
      </c>
      <c r="W54" s="79">
        <f t="shared" si="2"/>
        <v>0</v>
      </c>
      <c r="X54" s="97">
        <f>6677000*3+4785000*2</f>
        <v>29601000</v>
      </c>
      <c r="Y54" s="98">
        <f>SUM('[1]F-TRI-1'!P52+'[1]F-TRI-2'!P52+'[1]F-TRI-3'!P52+'[1]F-TRI-4'!P52)</f>
        <v>0</v>
      </c>
      <c r="Z54" s="96">
        <f t="shared" si="3"/>
        <v>0</v>
      </c>
      <c r="AA54" s="80"/>
      <c r="AB54" s="81"/>
      <c r="AC54" s="81"/>
      <c r="AD54" s="81"/>
      <c r="AE54" s="82"/>
      <c r="AF54" s="50"/>
      <c r="AG54" s="51"/>
      <c r="AH54" s="51"/>
      <c r="AI54" s="51"/>
      <c r="AJ54" s="51"/>
      <c r="AK54" s="51"/>
      <c r="AL54" s="52"/>
    </row>
    <row r="55" spans="1:38" ht="34.5" customHeight="1" x14ac:dyDescent="0.25">
      <c r="A55" s="69">
        <v>46</v>
      </c>
      <c r="B55" s="70"/>
      <c r="C55" s="70"/>
      <c r="D55" s="70"/>
      <c r="E55" s="71"/>
      <c r="F55" s="72" t="str">
        <f>'[1]Formulacion_POA '!F52</f>
        <v>Entrega de producto y registro intelectual del producto</v>
      </c>
      <c r="G55" s="73" t="str">
        <f>'[1]Formulacion_POA '!G52</f>
        <v>Oficina Asesora de Planeación y Sistemas</v>
      </c>
      <c r="H55" s="73" t="str">
        <f>'[1]Formulacion_POA '!H52</f>
        <v>Documento registrado</v>
      </c>
      <c r="I55" s="73">
        <f>'[1]Formulacion_POA '!I52</f>
        <v>1</v>
      </c>
      <c r="J55" s="73">
        <f t="shared" si="0"/>
        <v>1</v>
      </c>
      <c r="K55" s="74">
        <f>'[1]Formulacion_POA '!J52</f>
        <v>0.3</v>
      </c>
      <c r="L55" s="75">
        <f>'[1]Formulacion_POA '!K52</f>
        <v>43101</v>
      </c>
      <c r="M55" s="76">
        <f>'[1]Formulacion_POA '!L52</f>
        <v>43465</v>
      </c>
      <c r="N55" s="77">
        <f>'[1]F-TRI-1'!M53</f>
        <v>0</v>
      </c>
      <c r="O55" s="74">
        <f>'[1]F-TRI-1'!N53</f>
        <v>0</v>
      </c>
      <c r="P55" s="73">
        <f>'[1]F-TRI-2'!M53</f>
        <v>0</v>
      </c>
      <c r="Q55" s="78">
        <f>'[1]F-TRI-2'!N53</f>
        <v>0</v>
      </c>
      <c r="R55" s="73">
        <f>'[1]F-TRI-3'!M53</f>
        <v>0</v>
      </c>
      <c r="S55" s="78">
        <f>'[1]F-TRI-3'!N53</f>
        <v>0</v>
      </c>
      <c r="T55" s="73">
        <f>'[1]F-TRI-4'!M53</f>
        <v>0</v>
      </c>
      <c r="U55" s="78">
        <f>'[1]F-TRI-4'!N53</f>
        <v>0</v>
      </c>
      <c r="V55" s="73">
        <f t="shared" si="1"/>
        <v>0</v>
      </c>
      <c r="W55" s="79">
        <f t="shared" si="2"/>
        <v>0</v>
      </c>
      <c r="X55" s="97">
        <v>0</v>
      </c>
      <c r="Y55" s="98">
        <f>SUM('[1]F-TRI-1'!P53+'[1]F-TRI-2'!P53+'[1]F-TRI-3'!P53+'[1]F-TRI-4'!P53)</f>
        <v>0</v>
      </c>
      <c r="Z55" s="96">
        <f t="shared" si="3"/>
        <v>0</v>
      </c>
      <c r="AA55" s="80"/>
      <c r="AB55" s="81"/>
      <c r="AC55" s="81"/>
      <c r="AD55" s="81"/>
      <c r="AE55" s="82"/>
      <c r="AF55" s="50"/>
      <c r="AG55" s="51"/>
      <c r="AH55" s="51"/>
      <c r="AI55" s="51"/>
      <c r="AJ55" s="51"/>
      <c r="AK55" s="51"/>
      <c r="AL55" s="52"/>
    </row>
    <row r="56" spans="1:38" ht="81.75" customHeight="1" x14ac:dyDescent="0.25">
      <c r="A56" s="69">
        <v>47</v>
      </c>
      <c r="B56" s="70"/>
      <c r="C56" s="70"/>
      <c r="D56" s="83"/>
      <c r="E56" s="84"/>
      <c r="F56" s="72" t="str">
        <f>'[1]Formulacion_POA '!F53</f>
        <v>Incluir nuevas variables del formulario de rendición de cuentas de la circular básica contable y financiera y los ajustes, para la aplicación de normas NIIF y supervisión por riesgos, en la herramienta de inteligencia de negocios (Cubos de información).</v>
      </c>
      <c r="G56" s="73" t="str">
        <f>'[1]Formulacion_POA '!G53</f>
        <v>Oficina Asesora de Planeación y Sistemas</v>
      </c>
      <c r="H56" s="73" t="str">
        <f>'[1]Formulacion_POA '!H53</f>
        <v>No Cubos implementados / No de cubos programados</v>
      </c>
      <c r="I56" s="73">
        <f>'[1]Formulacion_POA '!I53</f>
        <v>3</v>
      </c>
      <c r="J56" s="73">
        <f t="shared" si="0"/>
        <v>3</v>
      </c>
      <c r="K56" s="74">
        <f>'[1]Formulacion_POA '!J53</f>
        <v>0.3</v>
      </c>
      <c r="L56" s="75">
        <f>'[1]Formulacion_POA '!K53</f>
        <v>43282</v>
      </c>
      <c r="M56" s="76">
        <f>'[1]Formulacion_POA '!L53</f>
        <v>43465</v>
      </c>
      <c r="N56" s="77">
        <f>'[1]F-TRI-1'!M54</f>
        <v>0</v>
      </c>
      <c r="O56" s="74">
        <f>'[1]F-TRI-1'!N54</f>
        <v>0</v>
      </c>
      <c r="P56" s="73">
        <f>'[1]F-TRI-2'!M54</f>
        <v>0</v>
      </c>
      <c r="Q56" s="78">
        <f>'[1]F-TRI-2'!N54</f>
        <v>0</v>
      </c>
      <c r="R56" s="73">
        <f>'[1]F-TRI-3'!M54</f>
        <v>0</v>
      </c>
      <c r="S56" s="78">
        <f>'[1]F-TRI-3'!N54</f>
        <v>0</v>
      </c>
      <c r="T56" s="73">
        <f>'[1]F-TRI-4'!M54</f>
        <v>0</v>
      </c>
      <c r="U56" s="78">
        <f>'[1]F-TRI-4'!N54</f>
        <v>0</v>
      </c>
      <c r="V56" s="73">
        <f t="shared" si="1"/>
        <v>0</v>
      </c>
      <c r="W56" s="79">
        <f t="shared" si="2"/>
        <v>0</v>
      </c>
      <c r="X56" s="97">
        <f>6677000*2+4785000*3</f>
        <v>27709000</v>
      </c>
      <c r="Y56" s="98">
        <f>SUM('[1]F-TRI-1'!P54+'[1]F-TRI-2'!P54+'[1]F-TRI-3'!P54+'[1]F-TRI-4'!P54)</f>
        <v>0</v>
      </c>
      <c r="Z56" s="96">
        <f t="shared" si="3"/>
        <v>0</v>
      </c>
      <c r="AA56" s="80"/>
      <c r="AB56" s="81"/>
      <c r="AC56" s="81"/>
      <c r="AD56" s="81"/>
      <c r="AE56" s="82"/>
      <c r="AF56" s="50"/>
      <c r="AG56" s="51"/>
      <c r="AH56" s="51"/>
      <c r="AI56" s="51"/>
      <c r="AJ56" s="51"/>
      <c r="AK56" s="51"/>
      <c r="AL56" s="52"/>
    </row>
    <row r="57" spans="1:38" ht="25.5" x14ac:dyDescent="0.25">
      <c r="A57" s="69">
        <v>48</v>
      </c>
      <c r="B57" s="70"/>
      <c r="C57" s="70"/>
      <c r="D57" s="90" t="s">
        <v>56</v>
      </c>
      <c r="E57" s="86">
        <v>0.1</v>
      </c>
      <c r="F57" s="72" t="str">
        <f>'[1]Formulacion_POA '!F54</f>
        <v>Hacer inventario de todos los desarrollos propios y contratados que tiene la Superintendencia</v>
      </c>
      <c r="G57" s="73" t="str">
        <f>'[1]Formulacion_POA '!G54</f>
        <v>Oficina Asesora de Planeación y Sistemas</v>
      </c>
      <c r="H57" s="73" t="str">
        <f>'[1]Formulacion_POA '!H54</f>
        <v>Inventario realizado</v>
      </c>
      <c r="I57" s="73">
        <f>'[1]Formulacion_POA '!I54</f>
        <v>1</v>
      </c>
      <c r="J57" s="73">
        <f t="shared" si="0"/>
        <v>1</v>
      </c>
      <c r="K57" s="74">
        <f>'[1]Formulacion_POA '!J54</f>
        <v>0.1</v>
      </c>
      <c r="L57" s="75">
        <f>'[1]Formulacion_POA '!K54</f>
        <v>43101</v>
      </c>
      <c r="M57" s="76">
        <f>'[1]Formulacion_POA '!L54</f>
        <v>43465</v>
      </c>
      <c r="N57" s="77">
        <f>'[1]F-TRI-1'!M55</f>
        <v>1</v>
      </c>
      <c r="O57" s="74">
        <f>'[1]F-TRI-1'!N55</f>
        <v>1</v>
      </c>
      <c r="P57" s="73">
        <f>'[1]F-TRI-2'!M55</f>
        <v>0</v>
      </c>
      <c r="Q57" s="78">
        <f>'[1]F-TRI-2'!N55</f>
        <v>0</v>
      </c>
      <c r="R57" s="73">
        <f>'[1]F-TRI-3'!M55</f>
        <v>0</v>
      </c>
      <c r="S57" s="78">
        <f>'[1]F-TRI-3'!N55</f>
        <v>0</v>
      </c>
      <c r="T57" s="73">
        <f>'[1]F-TRI-4'!M55</f>
        <v>0</v>
      </c>
      <c r="U57" s="78">
        <f>'[1]F-TRI-4'!N55</f>
        <v>0</v>
      </c>
      <c r="V57" s="73">
        <f t="shared" si="1"/>
        <v>1</v>
      </c>
      <c r="W57" s="79">
        <f t="shared" si="2"/>
        <v>1</v>
      </c>
      <c r="X57" s="97">
        <f>5341000*2</f>
        <v>10682000</v>
      </c>
      <c r="Y57" s="98">
        <f>SUM('[1]F-TRI-1'!P55+'[1]F-TRI-2'!P55+'[1]F-TRI-3'!P55+'[1]F-TRI-4'!P55)</f>
        <v>10682000</v>
      </c>
      <c r="Z57" s="96">
        <f t="shared" si="3"/>
        <v>1</v>
      </c>
      <c r="AA57" s="80"/>
      <c r="AB57" s="81"/>
      <c r="AC57" s="81"/>
      <c r="AD57" s="81"/>
      <c r="AE57" s="82"/>
      <c r="AF57" s="50"/>
      <c r="AG57" s="51"/>
      <c r="AH57" s="51"/>
      <c r="AI57" s="51"/>
      <c r="AJ57" s="51"/>
      <c r="AK57" s="51"/>
      <c r="AL57" s="52"/>
    </row>
    <row r="58" spans="1:38" ht="55.5" customHeight="1" x14ac:dyDescent="0.25">
      <c r="A58" s="69">
        <v>49</v>
      </c>
      <c r="B58" s="70"/>
      <c r="C58" s="70"/>
      <c r="D58" s="70"/>
      <c r="E58" s="71"/>
      <c r="F58" s="72" t="str">
        <f>'[1]Formulacion_POA '!F55</f>
        <v>Análisis comparado de los aplicativos inventariados contra la metodología SCRUM para establecer las brechas de cada uno de ellos.</v>
      </c>
      <c r="G58" s="73" t="str">
        <f>'[1]Formulacion_POA '!G55</f>
        <v>Oficina Asesora de Planeación y Sistemas</v>
      </c>
      <c r="H58" s="73" t="str">
        <f>'[1]Formulacion_POA '!H55</f>
        <v>Documento realizado</v>
      </c>
      <c r="I58" s="73">
        <f>'[1]Formulacion_POA '!I55</f>
        <v>1</v>
      </c>
      <c r="J58" s="73">
        <f t="shared" si="0"/>
        <v>1</v>
      </c>
      <c r="K58" s="74">
        <f>'[1]Formulacion_POA '!J55</f>
        <v>0.1</v>
      </c>
      <c r="L58" s="75">
        <f>'[1]Formulacion_POA '!K55</f>
        <v>43101</v>
      </c>
      <c r="M58" s="76">
        <f>'[1]Formulacion_POA '!L55</f>
        <v>43465</v>
      </c>
      <c r="N58" s="77">
        <f>'[1]F-TRI-1'!M56</f>
        <v>0.25</v>
      </c>
      <c r="O58" s="74">
        <f>'[1]F-TRI-1'!N56</f>
        <v>0.25</v>
      </c>
      <c r="P58" s="73">
        <f>'[1]F-TRI-2'!M56</f>
        <v>0</v>
      </c>
      <c r="Q58" s="78">
        <f>'[1]F-TRI-2'!N56</f>
        <v>0</v>
      </c>
      <c r="R58" s="73">
        <f>'[1]F-TRI-3'!M56</f>
        <v>0</v>
      </c>
      <c r="S58" s="78">
        <f>'[1]F-TRI-3'!N56</f>
        <v>0</v>
      </c>
      <c r="T58" s="73">
        <f>'[1]F-TRI-4'!M56</f>
        <v>0</v>
      </c>
      <c r="U58" s="78">
        <f>'[1]F-TRI-4'!N56</f>
        <v>0</v>
      </c>
      <c r="V58" s="73">
        <f t="shared" si="1"/>
        <v>0.25</v>
      </c>
      <c r="W58" s="79">
        <f t="shared" si="2"/>
        <v>0.25</v>
      </c>
      <c r="X58" s="97">
        <f>5341000*2+6677000+4785000</f>
        <v>22144000</v>
      </c>
      <c r="Y58" s="98">
        <f>SUM('[1]F-TRI-1'!P56+'[1]F-TRI-2'!P56+'[1]F-TRI-3'!P56+'[1]F-TRI-4'!P56)</f>
        <v>7381333.333333333</v>
      </c>
      <c r="Z58" s="96">
        <f t="shared" si="3"/>
        <v>0.33333333333333331</v>
      </c>
      <c r="AA58" s="80"/>
      <c r="AB58" s="81"/>
      <c r="AC58" s="81"/>
      <c r="AD58" s="81"/>
      <c r="AE58" s="82"/>
      <c r="AF58" s="50"/>
      <c r="AG58" s="51"/>
      <c r="AH58" s="51"/>
      <c r="AI58" s="51"/>
      <c r="AJ58" s="51"/>
      <c r="AK58" s="51"/>
      <c r="AL58" s="52"/>
    </row>
    <row r="59" spans="1:38" ht="54.75" customHeight="1" x14ac:dyDescent="0.25">
      <c r="A59" s="69">
        <v>50</v>
      </c>
      <c r="B59" s="70"/>
      <c r="C59" s="70"/>
      <c r="D59" s="70"/>
      <c r="E59" s="71"/>
      <c r="F59" s="72" t="str">
        <f>'[1]Formulacion_POA '!F56</f>
        <v>Estructurar y capacitar sobre el uso interno de la metodología SCRUM por parte de usuarios y desarrolladores dentro de la entidad</v>
      </c>
      <c r="G59" s="73" t="str">
        <f>'[1]Formulacion_POA '!G56</f>
        <v>Oficina Asesora de Planeación y Sistemas</v>
      </c>
      <c r="H59" s="73" t="str">
        <f>'[1]Formulacion_POA '!H56</f>
        <v>No capacitaciones realizadoas / No Capacitaciones Programadas</v>
      </c>
      <c r="I59" s="73">
        <f>'[1]Formulacion_POA '!I56</f>
        <v>3</v>
      </c>
      <c r="J59" s="73">
        <f t="shared" si="0"/>
        <v>3</v>
      </c>
      <c r="K59" s="74">
        <f>'[1]Formulacion_POA '!J56</f>
        <v>0.2</v>
      </c>
      <c r="L59" s="75">
        <f>'[1]Formulacion_POA '!K56</f>
        <v>43101</v>
      </c>
      <c r="M59" s="76">
        <f>'[1]Formulacion_POA '!L56</f>
        <v>43465</v>
      </c>
      <c r="N59" s="77">
        <f>'[1]F-TRI-1'!M57</f>
        <v>1</v>
      </c>
      <c r="O59" s="74">
        <f>'[1]F-TRI-1'!N57</f>
        <v>0.33333333333333331</v>
      </c>
      <c r="P59" s="73">
        <f>'[1]F-TRI-2'!M57</f>
        <v>0</v>
      </c>
      <c r="Q59" s="78">
        <f>'[1]F-TRI-2'!N57</f>
        <v>0</v>
      </c>
      <c r="R59" s="73">
        <f>'[1]F-TRI-3'!M57</f>
        <v>0</v>
      </c>
      <c r="S59" s="78">
        <f>'[1]F-TRI-3'!N57</f>
        <v>0</v>
      </c>
      <c r="T59" s="73">
        <f>'[1]F-TRI-4'!M57</f>
        <v>0</v>
      </c>
      <c r="U59" s="78">
        <f>'[1]F-TRI-4'!N57</f>
        <v>0</v>
      </c>
      <c r="V59" s="73">
        <f t="shared" si="1"/>
        <v>1</v>
      </c>
      <c r="W59" s="79">
        <f t="shared" si="2"/>
        <v>0.33333333333333331</v>
      </c>
      <c r="X59" s="97">
        <f>5341000*3</f>
        <v>16023000</v>
      </c>
      <c r="Y59" s="98">
        <f>SUM('[1]F-TRI-1'!P57+'[1]F-TRI-2'!P57+'[1]F-TRI-3'!P57+'[1]F-TRI-4'!P57)</f>
        <v>5341000</v>
      </c>
      <c r="Z59" s="96">
        <f t="shared" si="3"/>
        <v>0.33333333333333331</v>
      </c>
      <c r="AA59" s="80"/>
      <c r="AB59" s="81"/>
      <c r="AC59" s="81"/>
      <c r="AD59" s="81"/>
      <c r="AE59" s="82"/>
      <c r="AF59" s="50"/>
      <c r="AG59" s="51"/>
      <c r="AH59" s="51"/>
      <c r="AI59" s="51"/>
      <c r="AJ59" s="51"/>
      <c r="AK59" s="51"/>
      <c r="AL59" s="52"/>
    </row>
    <row r="60" spans="1:38" ht="47.25" customHeight="1" x14ac:dyDescent="0.25">
      <c r="A60" s="69">
        <v>51</v>
      </c>
      <c r="B60" s="70"/>
      <c r="C60" s="70"/>
      <c r="D60" s="70"/>
      <c r="E60" s="71"/>
      <c r="F60" s="72" t="str">
        <f>'[1]Formulacion_POA '!F57</f>
        <v>Separar los ambientes de desarrollo y producción en hardware</v>
      </c>
      <c r="G60" s="73" t="str">
        <f>'[1]Formulacion_POA '!G57</f>
        <v>Oficina Asesora de Planeación y Sistemas</v>
      </c>
      <c r="H60" s="73" t="str">
        <f>'[1]Formulacion_POA '!H57</f>
        <v>No. De ambientes separados / No. De ambientes programados</v>
      </c>
      <c r="I60" s="73">
        <f>'[1]Formulacion_POA '!I57</f>
        <v>2</v>
      </c>
      <c r="J60" s="73">
        <f t="shared" si="0"/>
        <v>2</v>
      </c>
      <c r="K60" s="74">
        <f>'[1]Formulacion_POA '!J57</f>
        <v>0.2</v>
      </c>
      <c r="L60" s="75">
        <f>'[1]Formulacion_POA '!K57</f>
        <v>43101</v>
      </c>
      <c r="M60" s="76">
        <f>'[1]Formulacion_POA '!L57</f>
        <v>43465</v>
      </c>
      <c r="N60" s="77">
        <f>'[1]F-TRI-1'!M58</f>
        <v>0.5</v>
      </c>
      <c r="O60" s="74">
        <f>'[1]F-TRI-1'!N58</f>
        <v>0.25</v>
      </c>
      <c r="P60" s="73">
        <f>'[1]F-TRI-2'!M58</f>
        <v>0</v>
      </c>
      <c r="Q60" s="78">
        <f>'[1]F-TRI-2'!N58</f>
        <v>0</v>
      </c>
      <c r="R60" s="73">
        <f>'[1]F-TRI-3'!M58</f>
        <v>0</v>
      </c>
      <c r="S60" s="78">
        <f>'[1]F-TRI-3'!N58</f>
        <v>0</v>
      </c>
      <c r="T60" s="73">
        <f>'[1]F-TRI-4'!M58</f>
        <v>0</v>
      </c>
      <c r="U60" s="78">
        <f>'[1]F-TRI-4'!N58</f>
        <v>0</v>
      </c>
      <c r="V60" s="73">
        <f t="shared" si="1"/>
        <v>0.5</v>
      </c>
      <c r="W60" s="79">
        <f t="shared" si="2"/>
        <v>0.25</v>
      </c>
      <c r="X60" s="97">
        <f>5341000*4+31436600+30602000</f>
        <v>83402600</v>
      </c>
      <c r="Y60" s="98">
        <f>SUM('[1]F-TRI-1'!P58+'[1]F-TRI-2'!P58+'[1]F-TRI-3'!P58+'[1]F-TRI-4'!P58)</f>
        <v>27800866.666666668</v>
      </c>
      <c r="Z60" s="96">
        <f t="shared" si="3"/>
        <v>0.33333333333333337</v>
      </c>
      <c r="AA60" s="80"/>
      <c r="AB60" s="81"/>
      <c r="AC60" s="81"/>
      <c r="AD60" s="81"/>
      <c r="AE60" s="82"/>
      <c r="AF60" s="50"/>
      <c r="AG60" s="51"/>
      <c r="AH60" s="51"/>
      <c r="AI60" s="51"/>
      <c r="AJ60" s="51"/>
      <c r="AK60" s="51"/>
      <c r="AL60" s="52"/>
    </row>
    <row r="61" spans="1:38" ht="43.5" customHeight="1" x14ac:dyDescent="0.25">
      <c r="A61" s="69">
        <v>52</v>
      </c>
      <c r="B61" s="70"/>
      <c r="C61" s="70"/>
      <c r="D61" s="70"/>
      <c r="E61" s="71"/>
      <c r="F61" s="72" t="str">
        <f>'[1]Formulacion_POA '!F58</f>
        <v>Levantamiento de requisitos y desarrollo de productos bajo estandares de metodología SCRUM</v>
      </c>
      <c r="G61" s="73" t="str">
        <f>'[1]Formulacion_POA '!G58</f>
        <v>Oficina Asesora de Planeación y Sistemas</v>
      </c>
      <c r="H61" s="73" t="str">
        <f>'[1]Formulacion_POA '!H58</f>
        <v>Documento realizado</v>
      </c>
      <c r="I61" s="73">
        <f>'[1]Formulacion_POA '!I58</f>
        <v>1</v>
      </c>
      <c r="J61" s="73">
        <f t="shared" si="0"/>
        <v>1</v>
      </c>
      <c r="K61" s="74">
        <f>'[1]Formulacion_POA '!J58</f>
        <v>0.1</v>
      </c>
      <c r="L61" s="75">
        <f>'[1]Formulacion_POA '!K58</f>
        <v>43101</v>
      </c>
      <c r="M61" s="76">
        <f>'[1]Formulacion_POA '!L58</f>
        <v>43465</v>
      </c>
      <c r="N61" s="77">
        <f>'[1]F-TRI-1'!M59</f>
        <v>0.3</v>
      </c>
      <c r="O61" s="74">
        <f>'[1]F-TRI-1'!N59</f>
        <v>0.3</v>
      </c>
      <c r="P61" s="73">
        <f>'[1]F-TRI-2'!M59</f>
        <v>0</v>
      </c>
      <c r="Q61" s="78">
        <f>'[1]F-TRI-2'!N59</f>
        <v>0</v>
      </c>
      <c r="R61" s="73">
        <f>'[1]F-TRI-3'!M59</f>
        <v>0</v>
      </c>
      <c r="S61" s="78">
        <f>'[1]F-TRI-3'!N59</f>
        <v>0</v>
      </c>
      <c r="T61" s="73">
        <f>'[1]F-TRI-4'!M59</f>
        <v>0</v>
      </c>
      <c r="U61" s="78">
        <f>'[1]F-TRI-4'!N59</f>
        <v>0</v>
      </c>
      <c r="V61" s="73">
        <f t="shared" si="1"/>
        <v>0.3</v>
      </c>
      <c r="W61" s="79">
        <f t="shared" si="2"/>
        <v>0.3</v>
      </c>
      <c r="X61" s="97">
        <f>5341000*3</f>
        <v>16023000</v>
      </c>
      <c r="Y61" s="98">
        <f>SUM('[1]F-TRI-1'!P59+'[1]F-TRI-2'!P59+'[1]F-TRI-3'!P59+'[1]F-TRI-4'!P59)</f>
        <v>5341000</v>
      </c>
      <c r="Z61" s="96">
        <f t="shared" si="3"/>
        <v>0.33333333333333331</v>
      </c>
      <c r="AA61" s="80"/>
      <c r="AB61" s="81"/>
      <c r="AC61" s="81"/>
      <c r="AD61" s="81"/>
      <c r="AE61" s="82"/>
      <c r="AF61" s="50"/>
      <c r="AG61" s="51"/>
      <c r="AH61" s="51"/>
      <c r="AI61" s="51"/>
      <c r="AJ61" s="51"/>
      <c r="AK61" s="51"/>
      <c r="AL61" s="52"/>
    </row>
    <row r="62" spans="1:38" ht="38.25" customHeight="1" x14ac:dyDescent="0.25">
      <c r="A62" s="69">
        <v>53</v>
      </c>
      <c r="B62" s="70"/>
      <c r="C62" s="70"/>
      <c r="D62" s="70"/>
      <c r="E62" s="71"/>
      <c r="F62" s="72" t="str">
        <f>'[1]Formulacion_POA '!F59</f>
        <v>Actualización de procesos, procedimientos y formatos de la entidad en Isolución</v>
      </c>
      <c r="G62" s="73" t="str">
        <f>'[1]Formulacion_POA '!G59</f>
        <v>Oficina Asesora de Planeación y Sistemas</v>
      </c>
      <c r="H62" s="73" t="str">
        <f>'[1]Formulacion_POA '!H59</f>
        <v>Actualización realizada</v>
      </c>
      <c r="I62" s="73">
        <f>'[1]Formulacion_POA '!I59</f>
        <v>1</v>
      </c>
      <c r="J62" s="73">
        <f t="shared" si="0"/>
        <v>1</v>
      </c>
      <c r="K62" s="74">
        <f>'[1]Formulacion_POA '!J59</f>
        <v>0.1</v>
      </c>
      <c r="L62" s="75">
        <f>'[1]Formulacion_POA '!K59</f>
        <v>43101</v>
      </c>
      <c r="M62" s="76">
        <f>'[1]Formulacion_POA '!L59</f>
        <v>43465</v>
      </c>
      <c r="N62" s="77">
        <f>'[1]F-TRI-1'!M60</f>
        <v>0</v>
      </c>
      <c r="O62" s="74">
        <f>'[1]F-TRI-1'!N60</f>
        <v>0</v>
      </c>
      <c r="P62" s="73">
        <f>'[1]F-TRI-2'!M60</f>
        <v>0</v>
      </c>
      <c r="Q62" s="78">
        <f>'[1]F-TRI-2'!N60</f>
        <v>0</v>
      </c>
      <c r="R62" s="73">
        <f>'[1]F-TRI-3'!M60</f>
        <v>0</v>
      </c>
      <c r="S62" s="78">
        <f>'[1]F-TRI-3'!N60</f>
        <v>0</v>
      </c>
      <c r="T62" s="73">
        <f>'[1]F-TRI-4'!M60</f>
        <v>0</v>
      </c>
      <c r="U62" s="78">
        <f>'[1]F-TRI-4'!N60</f>
        <v>0</v>
      </c>
      <c r="V62" s="73">
        <f t="shared" si="1"/>
        <v>0</v>
      </c>
      <c r="W62" s="79">
        <f t="shared" si="2"/>
        <v>0</v>
      </c>
      <c r="X62" s="97">
        <f>2893000*2+2893000*2+2893000*2+2893000*3+3338000*1+3895000*2+2782000*3+33000000</f>
        <v>78511000</v>
      </c>
      <c r="Y62" s="98">
        <f>SUM('[1]F-TRI-1'!P60+'[1]F-TRI-2'!P60+'[1]F-TRI-3'!P60+'[1]F-TRI-4'!P60)</f>
        <v>0</v>
      </c>
      <c r="Z62" s="96">
        <f t="shared" si="3"/>
        <v>0</v>
      </c>
      <c r="AA62" s="80"/>
      <c r="AB62" s="81"/>
      <c r="AC62" s="81"/>
      <c r="AD62" s="81"/>
      <c r="AE62" s="82"/>
      <c r="AF62" s="50"/>
      <c r="AG62" s="51"/>
      <c r="AH62" s="51"/>
      <c r="AI62" s="51"/>
      <c r="AJ62" s="51"/>
      <c r="AK62" s="51"/>
      <c r="AL62" s="52"/>
    </row>
    <row r="63" spans="1:38" ht="53.25" customHeight="1" x14ac:dyDescent="0.25">
      <c r="A63" s="69">
        <v>54</v>
      </c>
      <c r="B63" s="70"/>
      <c r="C63" s="70"/>
      <c r="D63" s="70"/>
      <c r="E63" s="71"/>
      <c r="F63" s="72" t="str">
        <f>'[1]Formulacion_POA '!F60</f>
        <v>Llevar los procesos actualizados a Isolución y establecer mediante el software la carga, seguimiento y divulgación de los resultados en cada uno de los procesos.</v>
      </c>
      <c r="G63" s="73" t="str">
        <f>'[1]Formulacion_POA '!G60</f>
        <v>Oficina Asesora de Planeación y Sistemas</v>
      </c>
      <c r="H63" s="73" t="str">
        <f>'[1]Formulacion_POA '!H60</f>
        <v>Procesos llevados a ISolución / total procesos Actualizados</v>
      </c>
      <c r="I63" s="74">
        <f>'[1]Formulacion_POA '!I60</f>
        <v>1</v>
      </c>
      <c r="J63" s="74">
        <f t="shared" si="0"/>
        <v>1</v>
      </c>
      <c r="K63" s="74">
        <f>'[1]Formulacion_POA '!J60</f>
        <v>0.1</v>
      </c>
      <c r="L63" s="75">
        <f>'[1]Formulacion_POA '!K60</f>
        <v>43101</v>
      </c>
      <c r="M63" s="76">
        <f>'[1]Formulacion_POA '!L60</f>
        <v>43465</v>
      </c>
      <c r="N63" s="77">
        <f>'[1]F-TRI-1'!M61</f>
        <v>0</v>
      </c>
      <c r="O63" s="74">
        <f>'[1]F-TRI-1'!N61</f>
        <v>0</v>
      </c>
      <c r="P63" s="73">
        <f>'[1]F-TRI-2'!M61</f>
        <v>0</v>
      </c>
      <c r="Q63" s="78">
        <f>'[1]F-TRI-2'!N61</f>
        <v>0</v>
      </c>
      <c r="R63" s="73">
        <f>'[1]F-TRI-3'!M61</f>
        <v>0</v>
      </c>
      <c r="S63" s="78">
        <f>'[1]F-TRI-3'!N61</f>
        <v>0</v>
      </c>
      <c r="T63" s="73">
        <f>'[1]F-TRI-4'!M61</f>
        <v>0</v>
      </c>
      <c r="U63" s="78">
        <f>'[1]F-TRI-4'!N61</f>
        <v>0</v>
      </c>
      <c r="V63" s="73">
        <f t="shared" si="1"/>
        <v>0</v>
      </c>
      <c r="W63" s="79">
        <f t="shared" si="2"/>
        <v>0</v>
      </c>
      <c r="X63" s="97">
        <f>(2893000+2893000+2893000+2893000)*1</f>
        <v>11572000</v>
      </c>
      <c r="Y63" s="98">
        <f>SUM('[1]F-TRI-1'!P61+'[1]F-TRI-2'!P61+'[1]F-TRI-3'!P61+'[1]F-TRI-4'!P61)</f>
        <v>0</v>
      </c>
      <c r="Z63" s="96">
        <f t="shared" si="3"/>
        <v>0</v>
      </c>
      <c r="AA63" s="80"/>
      <c r="AB63" s="81"/>
      <c r="AC63" s="81"/>
      <c r="AD63" s="81"/>
      <c r="AE63" s="82"/>
      <c r="AF63" s="50"/>
      <c r="AG63" s="51"/>
      <c r="AH63" s="51"/>
      <c r="AI63" s="51"/>
      <c r="AJ63" s="51"/>
      <c r="AK63" s="51"/>
      <c r="AL63" s="52"/>
    </row>
    <row r="64" spans="1:38" ht="27" customHeight="1" x14ac:dyDescent="0.25">
      <c r="A64" s="69">
        <v>55</v>
      </c>
      <c r="B64" s="70"/>
      <c r="C64" s="70"/>
      <c r="D64" s="83"/>
      <c r="E64" s="84"/>
      <c r="F64" s="72" t="str">
        <f>'[1]Formulacion_POA '!F61</f>
        <v>Identificar los procesos que serán automatizados</v>
      </c>
      <c r="G64" s="73" t="str">
        <f>'[1]Formulacion_POA '!G61</f>
        <v>Oficina Asesora de Planeación y Sistemas</v>
      </c>
      <c r="H64" s="73" t="str">
        <f>'[1]Formulacion_POA '!H61</f>
        <v>Documento realizado</v>
      </c>
      <c r="I64" s="73">
        <f>'[1]Formulacion_POA '!I61</f>
        <v>1</v>
      </c>
      <c r="J64" s="73">
        <f t="shared" si="0"/>
        <v>1</v>
      </c>
      <c r="K64" s="74">
        <f>'[1]Formulacion_POA '!J61</f>
        <v>0.1</v>
      </c>
      <c r="L64" s="75">
        <f>'[1]Formulacion_POA '!K61</f>
        <v>43101</v>
      </c>
      <c r="M64" s="76">
        <f>'[1]Formulacion_POA '!L61</f>
        <v>43465</v>
      </c>
      <c r="N64" s="77">
        <f>'[1]F-TRI-1'!M62</f>
        <v>0.25</v>
      </c>
      <c r="O64" s="74">
        <f>'[1]F-TRI-1'!N62</f>
        <v>0.25</v>
      </c>
      <c r="P64" s="73">
        <f>'[1]F-TRI-2'!M62</f>
        <v>0</v>
      </c>
      <c r="Q64" s="78">
        <f>'[1]F-TRI-2'!N62</f>
        <v>0</v>
      </c>
      <c r="R64" s="73">
        <f>'[1]F-TRI-3'!M62</f>
        <v>0</v>
      </c>
      <c r="S64" s="78">
        <f>'[1]F-TRI-3'!N62</f>
        <v>0</v>
      </c>
      <c r="T64" s="73">
        <f>'[1]F-TRI-4'!M62</f>
        <v>0</v>
      </c>
      <c r="U64" s="78">
        <f>'[1]F-TRI-4'!N62</f>
        <v>0</v>
      </c>
      <c r="V64" s="73">
        <f t="shared" si="1"/>
        <v>0.25</v>
      </c>
      <c r="W64" s="79">
        <f t="shared" si="2"/>
        <v>0.25</v>
      </c>
      <c r="X64" s="97">
        <f>(2893000+2893000+2893000+2893000)*1+5341000</f>
        <v>16913000</v>
      </c>
      <c r="Y64" s="98">
        <f>SUM('[1]F-TRI-1'!P62+'[1]F-TRI-2'!P62+'[1]F-TRI-3'!P62+'[1]F-TRI-4'!P62)</f>
        <v>0</v>
      </c>
      <c r="Z64" s="96">
        <f t="shared" si="3"/>
        <v>0</v>
      </c>
      <c r="AA64" s="80"/>
      <c r="AB64" s="81"/>
      <c r="AC64" s="81"/>
      <c r="AD64" s="81"/>
      <c r="AE64" s="82"/>
      <c r="AF64" s="50"/>
      <c r="AG64" s="51"/>
      <c r="AH64" s="51"/>
      <c r="AI64" s="51"/>
      <c r="AJ64" s="51"/>
      <c r="AK64" s="51"/>
      <c r="AL64" s="52"/>
    </row>
    <row r="65" spans="1:38" ht="56.25" customHeight="1" x14ac:dyDescent="0.25">
      <c r="A65" s="69">
        <v>56</v>
      </c>
      <c r="B65" s="70"/>
      <c r="C65" s="70"/>
      <c r="D65" s="90" t="s">
        <v>57</v>
      </c>
      <c r="E65" s="86">
        <v>0.1</v>
      </c>
      <c r="F65" s="72" t="str">
        <f>'[1]Formulacion_POA '!F62</f>
        <v>Análisis comparativo de tendencias del mercado tecnológico, marco definido por ministerio TIC y marco legal de la Supersolidaria.</v>
      </c>
      <c r="G65" s="73" t="str">
        <f>'[1]Formulacion_POA '!G62</f>
        <v>Oficina Asesora de Planeación y Sistemas</v>
      </c>
      <c r="H65" s="73" t="str">
        <f>'[1]Formulacion_POA '!H62</f>
        <v>No documentos realizados / No documentos programados</v>
      </c>
      <c r="I65" s="73">
        <f>'[1]Formulacion_POA '!I62</f>
        <v>1</v>
      </c>
      <c r="J65" s="73">
        <f t="shared" si="0"/>
        <v>1</v>
      </c>
      <c r="K65" s="74">
        <f>'[1]Formulacion_POA '!J62</f>
        <v>0.3</v>
      </c>
      <c r="L65" s="75">
        <f>'[1]Formulacion_POA '!K62</f>
        <v>43101</v>
      </c>
      <c r="M65" s="76">
        <f>'[1]Formulacion_POA '!L62</f>
        <v>43465</v>
      </c>
      <c r="N65" s="77">
        <f>'[1]F-TRI-1'!M63</f>
        <v>0.2</v>
      </c>
      <c r="O65" s="74">
        <f>'[1]F-TRI-1'!N63</f>
        <v>0.2</v>
      </c>
      <c r="P65" s="73">
        <f>'[1]F-TRI-2'!M63</f>
        <v>0</v>
      </c>
      <c r="Q65" s="78">
        <f>'[1]F-TRI-2'!N63</f>
        <v>0</v>
      </c>
      <c r="R65" s="73">
        <f>'[1]F-TRI-3'!M63</f>
        <v>0</v>
      </c>
      <c r="S65" s="78">
        <f>'[1]F-TRI-3'!N63</f>
        <v>0</v>
      </c>
      <c r="T65" s="73">
        <f>'[1]F-TRI-4'!M63</f>
        <v>0</v>
      </c>
      <c r="U65" s="78">
        <f>'[1]F-TRI-4'!N63</f>
        <v>0</v>
      </c>
      <c r="V65" s="73">
        <f t="shared" si="1"/>
        <v>0.2</v>
      </c>
      <c r="W65" s="79">
        <f t="shared" si="2"/>
        <v>0.2</v>
      </c>
      <c r="X65" s="97">
        <f>5354000*3+4785000*3+5341000*1+5341000*3</f>
        <v>51781000</v>
      </c>
      <c r="Y65" s="98">
        <f>SUM('[1]F-TRI-1'!P63+'[1]F-TRI-2'!P63+'[1]F-TRI-3'!P63+'[1]F-TRI-4'!P63)</f>
        <v>0</v>
      </c>
      <c r="Z65" s="96">
        <f t="shared" si="3"/>
        <v>0</v>
      </c>
      <c r="AA65" s="80"/>
      <c r="AB65" s="81"/>
      <c r="AC65" s="81"/>
      <c r="AD65" s="81"/>
      <c r="AE65" s="82"/>
      <c r="AF65" s="50"/>
      <c r="AG65" s="51"/>
      <c r="AH65" s="51"/>
      <c r="AI65" s="51"/>
      <c r="AJ65" s="51"/>
      <c r="AK65" s="51"/>
      <c r="AL65" s="52"/>
    </row>
    <row r="66" spans="1:38" ht="25.5" x14ac:dyDescent="0.25">
      <c r="A66" s="69">
        <v>57</v>
      </c>
      <c r="B66" s="70"/>
      <c r="C66" s="70"/>
      <c r="D66" s="70"/>
      <c r="E66" s="71"/>
      <c r="F66" s="72" t="str">
        <f>'[1]Formulacion_POA '!F63</f>
        <v>Formulación de los proyectos de inversión 2019 - 2022 bajos las lineas de gobernanza de TI</v>
      </c>
      <c r="G66" s="73" t="str">
        <f>'[1]Formulacion_POA '!G63</f>
        <v>Oficina Asesora de Planeación y Sistemas</v>
      </c>
      <c r="H66" s="73" t="str">
        <f>'[1]Formulacion_POA '!H63</f>
        <v>No  proyectos formulados / No proyectos programados</v>
      </c>
      <c r="I66" s="73">
        <f>'[1]Formulacion_POA '!I63</f>
        <v>3</v>
      </c>
      <c r="J66" s="73">
        <f t="shared" si="0"/>
        <v>3</v>
      </c>
      <c r="K66" s="74">
        <f>'[1]Formulacion_POA '!J63</f>
        <v>0.4</v>
      </c>
      <c r="L66" s="75">
        <f>'[1]Formulacion_POA '!K63</f>
        <v>43101</v>
      </c>
      <c r="M66" s="76">
        <f>'[1]Formulacion_POA '!L63</f>
        <v>43465</v>
      </c>
      <c r="N66" s="77">
        <f>'[1]F-TRI-1'!M64</f>
        <v>3</v>
      </c>
      <c r="O66" s="74">
        <f>'[1]F-TRI-1'!N64</f>
        <v>1</v>
      </c>
      <c r="P66" s="73">
        <f>'[1]F-TRI-2'!M64</f>
        <v>0</v>
      </c>
      <c r="Q66" s="78">
        <f>'[1]F-TRI-2'!N64</f>
        <v>0</v>
      </c>
      <c r="R66" s="73">
        <f>'[1]F-TRI-3'!M64</f>
        <v>0</v>
      </c>
      <c r="S66" s="78">
        <f>'[1]F-TRI-3'!N64</f>
        <v>0</v>
      </c>
      <c r="T66" s="73">
        <f>'[1]F-TRI-4'!M64</f>
        <v>0</v>
      </c>
      <c r="U66" s="78">
        <f>'[1]F-TRI-4'!N64</f>
        <v>0</v>
      </c>
      <c r="V66" s="73">
        <f t="shared" si="1"/>
        <v>3</v>
      </c>
      <c r="W66" s="79">
        <f t="shared" si="2"/>
        <v>1</v>
      </c>
      <c r="X66" s="97">
        <f>6677000*7</f>
        <v>46739000</v>
      </c>
      <c r="Y66" s="98">
        <f>SUM('[1]F-TRI-1'!P64+'[1]F-TRI-2'!P64+'[1]F-TRI-3'!P64+'[1]F-TRI-4'!P64)</f>
        <v>0</v>
      </c>
      <c r="Z66" s="96">
        <f t="shared" si="3"/>
        <v>0</v>
      </c>
      <c r="AA66" s="80"/>
      <c r="AB66" s="81"/>
      <c r="AC66" s="81"/>
      <c r="AD66" s="81"/>
      <c r="AE66" s="82"/>
      <c r="AF66" s="50"/>
      <c r="AG66" s="51"/>
      <c r="AH66" s="51"/>
      <c r="AI66" s="51"/>
      <c r="AJ66" s="51"/>
      <c r="AK66" s="51"/>
      <c r="AL66" s="52"/>
    </row>
    <row r="67" spans="1:38" ht="41.25" customHeight="1" x14ac:dyDescent="0.25">
      <c r="A67" s="69">
        <v>58</v>
      </c>
      <c r="B67" s="70"/>
      <c r="C67" s="70"/>
      <c r="D67" s="83"/>
      <c r="E67" s="84"/>
      <c r="F67" s="72" t="str">
        <f>'[1]Formulacion_POA '!F64</f>
        <v>Presentar anteproyecto de presupuesto para vigencia 2019 incorporando los elementos de gobernanza de TI</v>
      </c>
      <c r="G67" s="73" t="str">
        <f>'[1]Formulacion_POA '!G64</f>
        <v>Oficina Asesora de Planeación y Sistemas</v>
      </c>
      <c r="H67" s="73" t="str">
        <f>'[1]Formulacion_POA '!H64</f>
        <v>Anteproyecto de presupuesto</v>
      </c>
      <c r="I67" s="73">
        <f>'[1]Formulacion_POA '!I64</f>
        <v>1</v>
      </c>
      <c r="J67" s="73">
        <f t="shared" si="0"/>
        <v>1</v>
      </c>
      <c r="K67" s="74">
        <f>'[1]Formulacion_POA '!J64</f>
        <v>0.3</v>
      </c>
      <c r="L67" s="75">
        <f>'[1]Formulacion_POA '!K64</f>
        <v>43101</v>
      </c>
      <c r="M67" s="76">
        <f>'[1]Formulacion_POA '!L64</f>
        <v>43465</v>
      </c>
      <c r="N67" s="77">
        <f>'[1]F-TRI-1'!M65</f>
        <v>1</v>
      </c>
      <c r="O67" s="74">
        <f>'[1]F-TRI-1'!N65</f>
        <v>1</v>
      </c>
      <c r="P67" s="73">
        <f>'[1]F-TRI-2'!M65</f>
        <v>0</v>
      </c>
      <c r="Q67" s="78">
        <f>'[1]F-TRI-2'!N65</f>
        <v>0</v>
      </c>
      <c r="R67" s="73">
        <f>'[1]F-TRI-3'!M65</f>
        <v>0</v>
      </c>
      <c r="S67" s="78">
        <f>'[1]F-TRI-3'!N65</f>
        <v>0</v>
      </c>
      <c r="T67" s="73">
        <f>'[1]F-TRI-4'!M65</f>
        <v>0</v>
      </c>
      <c r="U67" s="78">
        <f>'[1]F-TRI-4'!N65</f>
        <v>0</v>
      </c>
      <c r="V67" s="73">
        <f t="shared" si="1"/>
        <v>1</v>
      </c>
      <c r="W67" s="79">
        <f t="shared" si="2"/>
        <v>1</v>
      </c>
      <c r="X67" s="97">
        <v>6677000</v>
      </c>
      <c r="Y67" s="98">
        <f>SUM('[1]F-TRI-1'!P65+'[1]F-TRI-2'!P65+'[1]F-TRI-3'!P65+'[1]F-TRI-4'!P65)</f>
        <v>0</v>
      </c>
      <c r="Z67" s="96">
        <f t="shared" si="3"/>
        <v>0</v>
      </c>
      <c r="AA67" s="80"/>
      <c r="AB67" s="81"/>
      <c r="AC67" s="81"/>
      <c r="AD67" s="81"/>
      <c r="AE67" s="82"/>
      <c r="AF67" s="50"/>
      <c r="AG67" s="51"/>
      <c r="AH67" s="51"/>
      <c r="AI67" s="51"/>
      <c r="AJ67" s="51"/>
      <c r="AK67" s="51"/>
      <c r="AL67" s="52"/>
    </row>
    <row r="68" spans="1:38" ht="25.5" x14ac:dyDescent="0.25">
      <c r="A68" s="69">
        <v>59</v>
      </c>
      <c r="B68" s="70"/>
      <c r="C68" s="70"/>
      <c r="D68" s="73" t="s">
        <v>58</v>
      </c>
      <c r="E68" s="96">
        <v>0.1</v>
      </c>
      <c r="F68" s="72" t="str">
        <f>'[1]Formulacion_POA '!F65</f>
        <v>Monitoreo de la fase 1 y 2 de la taxonomía para su correcto funcionamiento</v>
      </c>
      <c r="G68" s="73" t="str">
        <f>'[1]Formulacion_POA '!G65</f>
        <v>Oficina Asesora de Planeación y Sistemas</v>
      </c>
      <c r="H68" s="73" t="str">
        <f>'[1]Formulacion_POA '!H65</f>
        <v>Monitoreo realizado</v>
      </c>
      <c r="I68" s="73">
        <f>'[1]Formulacion_POA '!I65</f>
        <v>1</v>
      </c>
      <c r="J68" s="73">
        <f t="shared" si="0"/>
        <v>1</v>
      </c>
      <c r="K68" s="74">
        <f>'[1]Formulacion_POA '!J65</f>
        <v>1</v>
      </c>
      <c r="L68" s="75">
        <f>'[1]Formulacion_POA '!K65</f>
        <v>43101</v>
      </c>
      <c r="M68" s="76">
        <f>'[1]Formulacion_POA '!L65</f>
        <v>43465</v>
      </c>
      <c r="N68" s="77">
        <f>'[1]F-TRI-1'!M66</f>
        <v>0.5</v>
      </c>
      <c r="O68" s="74">
        <f>'[1]F-TRI-1'!N66</f>
        <v>0.5</v>
      </c>
      <c r="P68" s="73">
        <f>'[1]F-TRI-2'!M66</f>
        <v>0</v>
      </c>
      <c r="Q68" s="78">
        <f>'[1]F-TRI-2'!N66</f>
        <v>0</v>
      </c>
      <c r="R68" s="73">
        <f>'[1]F-TRI-3'!M66</f>
        <v>0</v>
      </c>
      <c r="S68" s="78">
        <f>'[1]F-TRI-3'!N66</f>
        <v>0</v>
      </c>
      <c r="T68" s="73">
        <f>'[1]F-TRI-4'!M66</f>
        <v>0</v>
      </c>
      <c r="U68" s="78">
        <f>'[1]F-TRI-4'!N66</f>
        <v>0</v>
      </c>
      <c r="V68" s="73">
        <f t="shared" si="1"/>
        <v>0.5</v>
      </c>
      <c r="W68" s="79">
        <f t="shared" si="2"/>
        <v>0.5</v>
      </c>
      <c r="X68" s="97">
        <f>6677000*3+6677000*3</f>
        <v>40062000</v>
      </c>
      <c r="Y68" s="98">
        <f>SUM('[1]F-TRI-1'!P66+'[1]F-TRI-2'!P66+'[1]F-TRI-3'!P66+'[1]F-TRI-4'!P66)</f>
        <v>0</v>
      </c>
      <c r="Z68" s="96">
        <f t="shared" si="3"/>
        <v>0</v>
      </c>
      <c r="AA68" s="80"/>
      <c r="AB68" s="81"/>
      <c r="AC68" s="81"/>
      <c r="AD68" s="81"/>
      <c r="AE68" s="82"/>
      <c r="AF68" s="50"/>
      <c r="AG68" s="51"/>
      <c r="AH68" s="51"/>
      <c r="AI68" s="51"/>
      <c r="AJ68" s="51"/>
      <c r="AK68" s="51"/>
      <c r="AL68" s="52"/>
    </row>
    <row r="69" spans="1:38" ht="25.5" x14ac:dyDescent="0.25">
      <c r="A69" s="69">
        <v>60</v>
      </c>
      <c r="B69" s="70"/>
      <c r="C69" s="70"/>
      <c r="D69" s="90" t="s">
        <v>59</v>
      </c>
      <c r="E69" s="86">
        <v>0.1</v>
      </c>
      <c r="F69" s="72" t="str">
        <f>'[1]Formulacion_POA '!F66</f>
        <v>Ampliar divulgación de uso de la sede electrónica dirigido a los funcionarios y entidades vigiladas</v>
      </c>
      <c r="G69" s="73" t="str">
        <f>'[1]Formulacion_POA '!G66</f>
        <v>Oficina Asesora de Planeación y Sistemas</v>
      </c>
      <c r="H69" s="73" t="str">
        <f>'[1]Formulacion_POA '!H66</f>
        <v>No divulgaciones realizadas /No divulgaciones programadas</v>
      </c>
      <c r="I69" s="73">
        <f>'[1]Formulacion_POA '!I66</f>
        <v>3</v>
      </c>
      <c r="J69" s="73">
        <f t="shared" si="0"/>
        <v>3</v>
      </c>
      <c r="K69" s="74">
        <f>'[1]Formulacion_POA '!J66</f>
        <v>0.4</v>
      </c>
      <c r="L69" s="75">
        <f>'[1]Formulacion_POA '!K66</f>
        <v>43101</v>
      </c>
      <c r="M69" s="76">
        <f>'[1]Formulacion_POA '!L66</f>
        <v>43465</v>
      </c>
      <c r="N69" s="77">
        <f>'[1]F-TRI-1'!M67</f>
        <v>0.2</v>
      </c>
      <c r="O69" s="74">
        <f>'[1]F-TRI-1'!N67</f>
        <v>6.6666666666666666E-2</v>
      </c>
      <c r="P69" s="73">
        <f>'[1]F-TRI-2'!M67</f>
        <v>0</v>
      </c>
      <c r="Q69" s="78">
        <f>'[1]F-TRI-2'!N67</f>
        <v>0</v>
      </c>
      <c r="R69" s="73">
        <f>'[1]F-TRI-3'!M67</f>
        <v>0</v>
      </c>
      <c r="S69" s="78">
        <f>'[1]F-TRI-3'!N67</f>
        <v>0</v>
      </c>
      <c r="T69" s="73">
        <f>'[1]F-TRI-4'!M67</f>
        <v>0</v>
      </c>
      <c r="U69" s="78">
        <f>'[1]F-TRI-4'!N67</f>
        <v>0</v>
      </c>
      <c r="V69" s="73">
        <f t="shared" si="1"/>
        <v>0.2</v>
      </c>
      <c r="W69" s="79">
        <f t="shared" si="2"/>
        <v>6.6666666666666666E-2</v>
      </c>
      <c r="X69" s="97">
        <f>5341000*2 +2226000*6</f>
        <v>24038000</v>
      </c>
      <c r="Y69" s="98">
        <f>SUM('[1]F-TRI-1'!P67+'[1]F-TRI-2'!P67+'[1]F-TRI-3'!P67+'[1]F-TRI-4'!P67)</f>
        <v>0</v>
      </c>
      <c r="Z69" s="96">
        <f t="shared" si="3"/>
        <v>0</v>
      </c>
      <c r="AA69" s="80"/>
      <c r="AB69" s="81"/>
      <c r="AC69" s="81"/>
      <c r="AD69" s="81"/>
      <c r="AE69" s="82"/>
      <c r="AF69" s="50"/>
      <c r="AG69" s="51"/>
      <c r="AH69" s="51"/>
      <c r="AI69" s="51"/>
      <c r="AJ69" s="51"/>
      <c r="AK69" s="51"/>
      <c r="AL69" s="52"/>
    </row>
    <row r="70" spans="1:38" ht="38.25" x14ac:dyDescent="0.25">
      <c r="A70" s="69">
        <v>61</v>
      </c>
      <c r="B70" s="70"/>
      <c r="C70" s="70"/>
      <c r="D70" s="70"/>
      <c r="E70" s="71"/>
      <c r="F70" s="72" t="str">
        <f>'[1]Formulacion_POA '!F67</f>
        <v>Llevar a la sede electrónica los trámites que se deriven de la actualización de procesos, procedimientos y formatos.</v>
      </c>
      <c r="G70" s="73" t="str">
        <f>'[1]Formulacion_POA '!G67</f>
        <v>Oficina Asesora de Planeación y Sistemas</v>
      </c>
      <c r="H70" s="73" t="str">
        <f>'[1]Formulacion_POA '!H67</f>
        <v>No trámites llevados a sede electróica / No trámites Identificados para actualizar</v>
      </c>
      <c r="I70" s="74">
        <f>'[1]Formulacion_POA '!I67</f>
        <v>1</v>
      </c>
      <c r="J70" s="74">
        <f t="shared" si="0"/>
        <v>1</v>
      </c>
      <c r="K70" s="74">
        <f>'[1]Formulacion_POA '!J67</f>
        <v>0.4</v>
      </c>
      <c r="L70" s="75">
        <f>'[1]Formulacion_POA '!K67</f>
        <v>43101</v>
      </c>
      <c r="M70" s="76">
        <f>'[1]Formulacion_POA '!L67</f>
        <v>43465</v>
      </c>
      <c r="N70" s="77">
        <f>'[1]F-TRI-1'!M68</f>
        <v>0.2</v>
      </c>
      <c r="O70" s="74">
        <f>'[1]F-TRI-1'!N68</f>
        <v>0.2</v>
      </c>
      <c r="P70" s="73">
        <f>'[1]F-TRI-2'!M68</f>
        <v>0</v>
      </c>
      <c r="Q70" s="78">
        <f>'[1]F-TRI-2'!N68</f>
        <v>0</v>
      </c>
      <c r="R70" s="73">
        <f>'[1]F-TRI-3'!M68</f>
        <v>0</v>
      </c>
      <c r="S70" s="78">
        <f>'[1]F-TRI-3'!N68</f>
        <v>0</v>
      </c>
      <c r="T70" s="73">
        <f>'[1]F-TRI-4'!M68</f>
        <v>0</v>
      </c>
      <c r="U70" s="78">
        <f>'[1]F-TRI-4'!N68</f>
        <v>0</v>
      </c>
      <c r="V70" s="73">
        <f t="shared" si="1"/>
        <v>0.2</v>
      </c>
      <c r="W70" s="79">
        <f t="shared" si="2"/>
        <v>0.2</v>
      </c>
      <c r="X70" s="97">
        <f>5341000*2 +2226000*2</f>
        <v>15134000</v>
      </c>
      <c r="Y70" s="98">
        <f>SUM('[1]F-TRI-1'!P68+'[1]F-TRI-2'!P68+'[1]F-TRI-3'!P68+'[1]F-TRI-4'!P68)</f>
        <v>0</v>
      </c>
      <c r="Z70" s="96">
        <f t="shared" si="3"/>
        <v>0</v>
      </c>
      <c r="AA70" s="80"/>
      <c r="AB70" s="81"/>
      <c r="AC70" s="81"/>
      <c r="AD70" s="81"/>
      <c r="AE70" s="82"/>
      <c r="AF70" s="50"/>
      <c r="AG70" s="51"/>
      <c r="AH70" s="51"/>
      <c r="AI70" s="51"/>
      <c r="AJ70" s="51"/>
      <c r="AK70" s="51"/>
      <c r="AL70" s="52"/>
    </row>
    <row r="71" spans="1:38" ht="51" x14ac:dyDescent="0.25">
      <c r="A71" s="69">
        <v>62</v>
      </c>
      <c r="B71" s="70"/>
      <c r="C71" s="70"/>
      <c r="D71" s="83"/>
      <c r="E71" s="84"/>
      <c r="F71" s="72" t="str">
        <f>'[1]Formulacion_POA '!F68</f>
        <v>Elaboración de un diagnóstico institucional del nuevo Modelo Integrado de Planeación y Gestión al sistema de gestión institucional con base en las herramientas de autodiagnósticos de la Función Pública y los resultados del FURAG, según aplique a la entidad.</v>
      </c>
      <c r="G71" s="73" t="str">
        <f>'[1]Formulacion_POA '!G68</f>
        <v>Oficina Asesora de Planeación y Sistemas</v>
      </c>
      <c r="H71" s="73" t="str">
        <f>'[1]Formulacion_POA '!H68</f>
        <v xml:space="preserve">Diagnóstico institucional </v>
      </c>
      <c r="I71" s="73">
        <f>'[1]Formulacion_POA '!I68</f>
        <v>1</v>
      </c>
      <c r="J71" s="73">
        <f t="shared" si="0"/>
        <v>1</v>
      </c>
      <c r="K71" s="74">
        <f>'[1]Formulacion_POA '!J68</f>
        <v>0.2</v>
      </c>
      <c r="L71" s="75">
        <f>'[1]Formulacion_POA '!K68</f>
        <v>43101</v>
      </c>
      <c r="M71" s="76">
        <f>'[1]Formulacion_POA '!L68</f>
        <v>43465</v>
      </c>
      <c r="N71" s="77">
        <f>'[1]F-TRI-1'!M69</f>
        <v>0.3</v>
      </c>
      <c r="O71" s="74">
        <f>'[1]F-TRI-1'!N69</f>
        <v>0.3</v>
      </c>
      <c r="P71" s="73">
        <f>'[1]F-TRI-2'!M69</f>
        <v>0</v>
      </c>
      <c r="Q71" s="78">
        <f>'[1]F-TRI-2'!N69</f>
        <v>0</v>
      </c>
      <c r="R71" s="73">
        <f>'[1]F-TRI-3'!M69</f>
        <v>0</v>
      </c>
      <c r="S71" s="78">
        <f>'[1]F-TRI-3'!N69</f>
        <v>0</v>
      </c>
      <c r="T71" s="73">
        <f>'[1]F-TRI-4'!M69</f>
        <v>0</v>
      </c>
      <c r="U71" s="78">
        <f>'[1]F-TRI-4'!N69</f>
        <v>0</v>
      </c>
      <c r="V71" s="73">
        <f t="shared" si="1"/>
        <v>0.3</v>
      </c>
      <c r="W71" s="79">
        <f t="shared" si="2"/>
        <v>0.3</v>
      </c>
      <c r="X71" s="97">
        <f>2893000*2+2893000*6</f>
        <v>23144000</v>
      </c>
      <c r="Y71" s="98">
        <f>SUM('[1]F-TRI-1'!P69+'[1]F-TRI-2'!P69+'[1]F-TRI-3'!P69+'[1]F-TRI-4'!P69)</f>
        <v>7714666.666666667</v>
      </c>
      <c r="Z71" s="96">
        <f t="shared" si="3"/>
        <v>0.33333333333333337</v>
      </c>
      <c r="AA71" s="80"/>
      <c r="AB71" s="81"/>
      <c r="AC71" s="81"/>
      <c r="AD71" s="81"/>
      <c r="AE71" s="82"/>
      <c r="AF71" s="50"/>
      <c r="AG71" s="51"/>
      <c r="AH71" s="51"/>
      <c r="AI71" s="51"/>
      <c r="AJ71" s="51"/>
      <c r="AK71" s="51"/>
      <c r="AL71" s="52"/>
    </row>
    <row r="72" spans="1:38" ht="51" x14ac:dyDescent="0.25">
      <c r="A72" s="69">
        <v>63</v>
      </c>
      <c r="B72" s="70"/>
      <c r="C72" s="70"/>
      <c r="D72" s="73" t="s">
        <v>60</v>
      </c>
      <c r="E72" s="96">
        <v>0.1</v>
      </c>
      <c r="F72" s="72" t="str">
        <f>'[1]Formulacion_POA '!F69</f>
        <v>Migración del sistema esigna de MySQL a Oracle</v>
      </c>
      <c r="G72" s="73" t="str">
        <f>'[1]Formulacion_POA '!G69</f>
        <v>Oficina Asesora de Planeación y Sistemas</v>
      </c>
      <c r="H72" s="73" t="str">
        <f>'[1]Formulacion_POA '!H69</f>
        <v>No migraciones realizadas / No migraciones programadas</v>
      </c>
      <c r="I72" s="73">
        <f>'[1]Formulacion_POA '!I69</f>
        <v>1</v>
      </c>
      <c r="J72" s="73">
        <f t="shared" si="0"/>
        <v>1</v>
      </c>
      <c r="K72" s="74">
        <f>'[1]Formulacion_POA '!J69</f>
        <v>1</v>
      </c>
      <c r="L72" s="75">
        <f>'[1]Formulacion_POA '!K69</f>
        <v>43101</v>
      </c>
      <c r="M72" s="76">
        <f>'[1]Formulacion_POA '!L69</f>
        <v>43465</v>
      </c>
      <c r="N72" s="77">
        <f>'[1]F-TRI-1'!M70</f>
        <v>0.25</v>
      </c>
      <c r="O72" s="74">
        <f>'[1]F-TRI-1'!N70</f>
        <v>0.25</v>
      </c>
      <c r="P72" s="73">
        <f>'[1]F-TRI-2'!M70</f>
        <v>0</v>
      </c>
      <c r="Q72" s="78">
        <f>'[1]F-TRI-2'!N70</f>
        <v>0</v>
      </c>
      <c r="R72" s="73">
        <f>'[1]F-TRI-3'!M70</f>
        <v>0</v>
      </c>
      <c r="S72" s="78">
        <f>'[1]F-TRI-3'!N70</f>
        <v>0</v>
      </c>
      <c r="T72" s="73">
        <f>'[1]F-TRI-4'!M70</f>
        <v>0</v>
      </c>
      <c r="U72" s="78">
        <f>'[1]F-TRI-4'!N70</f>
        <v>0</v>
      </c>
      <c r="V72" s="73">
        <f t="shared" si="1"/>
        <v>0.25</v>
      </c>
      <c r="W72" s="79">
        <f t="shared" si="2"/>
        <v>0.25</v>
      </c>
      <c r="X72" s="97">
        <f>5341000*2</f>
        <v>10682000</v>
      </c>
      <c r="Y72" s="98">
        <f>SUM('[1]F-TRI-1'!P70+'[1]F-TRI-2'!P70+'[1]F-TRI-3'!P70+'[1]F-TRI-4'!P70)</f>
        <v>2670500</v>
      </c>
      <c r="Z72" s="96">
        <f t="shared" si="3"/>
        <v>0.25</v>
      </c>
      <c r="AA72" s="80"/>
      <c r="AB72" s="81"/>
      <c r="AC72" s="81"/>
      <c r="AD72" s="81"/>
      <c r="AE72" s="82"/>
      <c r="AF72" s="50"/>
      <c r="AG72" s="51"/>
      <c r="AH72" s="51"/>
      <c r="AI72" s="51"/>
      <c r="AJ72" s="51"/>
      <c r="AK72" s="51"/>
      <c r="AL72" s="52"/>
    </row>
    <row r="73" spans="1:38" ht="51" x14ac:dyDescent="0.25">
      <c r="A73" s="69">
        <v>64</v>
      </c>
      <c r="B73" s="70"/>
      <c r="C73" s="70"/>
      <c r="D73" s="90" t="s">
        <v>61</v>
      </c>
      <c r="E73" s="86">
        <v>0.1</v>
      </c>
      <c r="F73" s="72" t="str">
        <f>'[1]Formulacion_POA '!F70</f>
        <v>Cargar y parametrizar en iSolución los riesgos priorizados.</v>
      </c>
      <c r="G73" s="73" t="str">
        <f>'[1]Formulacion_POA '!G70</f>
        <v>Oficina Asesora de Planeación y Sistemas</v>
      </c>
      <c r="H73" s="73" t="str">
        <f>'[1]Formulacion_POA '!H70</f>
        <v>No Riesgos priorizados cargados / No Riesgos priorizados programados para cargar</v>
      </c>
      <c r="I73" s="73">
        <f>'[1]Formulacion_POA '!I70</f>
        <v>4</v>
      </c>
      <c r="J73" s="73">
        <f t="shared" si="0"/>
        <v>4</v>
      </c>
      <c r="K73" s="74">
        <f>'[1]Formulacion_POA '!J70</f>
        <v>0.6</v>
      </c>
      <c r="L73" s="75">
        <f>'[1]Formulacion_POA '!K70</f>
        <v>43101</v>
      </c>
      <c r="M73" s="76">
        <f>'[1]Formulacion_POA '!L70</f>
        <v>43465</v>
      </c>
      <c r="N73" s="77">
        <f>'[1]F-TRI-1'!M71</f>
        <v>0.8</v>
      </c>
      <c r="O73" s="74">
        <f>'[1]F-TRI-1'!N71</f>
        <v>0.2</v>
      </c>
      <c r="P73" s="73">
        <f>'[1]F-TRI-2'!M71</f>
        <v>0</v>
      </c>
      <c r="Q73" s="78">
        <f>'[1]F-TRI-2'!N71</f>
        <v>0</v>
      </c>
      <c r="R73" s="73">
        <f>'[1]F-TRI-3'!M71</f>
        <v>0</v>
      </c>
      <c r="S73" s="78">
        <f>'[1]F-TRI-3'!N71</f>
        <v>0</v>
      </c>
      <c r="T73" s="73">
        <f>'[1]F-TRI-4'!M71</f>
        <v>0</v>
      </c>
      <c r="U73" s="78">
        <f>'[1]F-TRI-4'!N71</f>
        <v>0</v>
      </c>
      <c r="V73" s="73">
        <f t="shared" si="1"/>
        <v>0.8</v>
      </c>
      <c r="W73" s="79">
        <f t="shared" si="2"/>
        <v>0.2</v>
      </c>
      <c r="X73" s="97">
        <f>(2893000+2893000+2893000+2893000)*1+33000000</f>
        <v>44572000</v>
      </c>
      <c r="Y73" s="98">
        <f>SUM('[1]F-TRI-1'!P71+'[1]F-TRI-2'!P71+'[1]F-TRI-3'!P71+'[1]F-TRI-4'!P71)</f>
        <v>14857333.333333334</v>
      </c>
      <c r="Z73" s="96">
        <f t="shared" si="3"/>
        <v>0.33333333333333337</v>
      </c>
      <c r="AA73" s="80"/>
      <c r="AB73" s="81"/>
      <c r="AC73" s="81"/>
      <c r="AD73" s="81"/>
      <c r="AE73" s="82"/>
      <c r="AF73" s="50"/>
      <c r="AG73" s="51"/>
      <c r="AH73" s="51"/>
      <c r="AI73" s="51"/>
      <c r="AJ73" s="51"/>
      <c r="AK73" s="51"/>
      <c r="AL73" s="52"/>
    </row>
    <row r="74" spans="1:38" ht="25.5" x14ac:dyDescent="0.25">
      <c r="A74" s="69">
        <v>65</v>
      </c>
      <c r="B74" s="70"/>
      <c r="C74" s="70"/>
      <c r="D74" s="83"/>
      <c r="E74" s="84"/>
      <c r="F74" s="72" t="str">
        <f>'[1]Formulacion_POA '!F71</f>
        <v>Realizar seguimiento a las acciones para mitigación de los riesgos priorizados</v>
      </c>
      <c r="G74" s="73" t="str">
        <f>'[1]Formulacion_POA '!G71</f>
        <v>Oficina Asesora de Planeación y Sistemas</v>
      </c>
      <c r="H74" s="73" t="str">
        <f>'[1]Formulacion_POA '!H71</f>
        <v>No seguimientos realizados / No seguimientos programados</v>
      </c>
      <c r="I74" s="73">
        <f>'[1]Formulacion_POA '!I71</f>
        <v>2</v>
      </c>
      <c r="J74" s="73">
        <f t="shared" si="0"/>
        <v>2</v>
      </c>
      <c r="K74" s="74">
        <f>'[1]Formulacion_POA '!J71</f>
        <v>0.4</v>
      </c>
      <c r="L74" s="75">
        <f>'[1]Formulacion_POA '!K71</f>
        <v>43101</v>
      </c>
      <c r="M74" s="76">
        <f>'[1]Formulacion_POA '!L71</f>
        <v>43465</v>
      </c>
      <c r="N74" s="77">
        <f>'[1]F-TRI-1'!M72</f>
        <v>0</v>
      </c>
      <c r="O74" s="74">
        <f>'[1]F-TRI-1'!N72</f>
        <v>0</v>
      </c>
      <c r="P74" s="73">
        <f>'[1]F-TRI-2'!M72</f>
        <v>0</v>
      </c>
      <c r="Q74" s="78">
        <f>'[1]F-TRI-2'!N72</f>
        <v>0</v>
      </c>
      <c r="R74" s="73">
        <f>'[1]F-TRI-3'!M72</f>
        <v>0</v>
      </c>
      <c r="S74" s="78">
        <f>'[1]F-TRI-3'!N72</f>
        <v>0</v>
      </c>
      <c r="T74" s="73">
        <f>'[1]F-TRI-4'!M72</f>
        <v>0</v>
      </c>
      <c r="U74" s="78">
        <f>'[1]F-TRI-4'!N72</f>
        <v>0</v>
      </c>
      <c r="V74" s="73">
        <f t="shared" si="1"/>
        <v>0</v>
      </c>
      <c r="W74" s="79">
        <f t="shared" si="2"/>
        <v>0</v>
      </c>
      <c r="X74" s="97">
        <f>2893000*3</f>
        <v>8679000</v>
      </c>
      <c r="Y74" s="98">
        <f>SUM('[1]F-TRI-1'!P72+'[1]F-TRI-2'!P72+'[1]F-TRI-3'!P72+'[1]F-TRI-4'!P72)</f>
        <v>0</v>
      </c>
      <c r="Z74" s="96">
        <f t="shared" si="3"/>
        <v>0</v>
      </c>
      <c r="AA74" s="80"/>
      <c r="AB74" s="81"/>
      <c r="AC74" s="81"/>
      <c r="AD74" s="81"/>
      <c r="AE74" s="82"/>
      <c r="AF74" s="50"/>
      <c r="AG74" s="51"/>
      <c r="AH74" s="51"/>
      <c r="AI74" s="51"/>
      <c r="AJ74" s="51"/>
      <c r="AK74" s="51"/>
      <c r="AL74" s="52"/>
    </row>
    <row r="75" spans="1:38" ht="25.5" x14ac:dyDescent="0.25">
      <c r="A75" s="69">
        <v>66</v>
      </c>
      <c r="B75" s="70"/>
      <c r="C75" s="70"/>
      <c r="D75" s="90" t="s">
        <v>62</v>
      </c>
      <c r="E75" s="86">
        <v>0.1</v>
      </c>
      <c r="F75" s="72" t="str">
        <f>'[1]Formulacion_POA '!F72</f>
        <v>Sensibilización en el sistema integral ISO 14001</v>
      </c>
      <c r="G75" s="73" t="str">
        <f>'[1]Formulacion_POA '!G72</f>
        <v>Oficina Asesora de Planeación y Sistemas</v>
      </c>
      <c r="H75" s="73" t="str">
        <f>'[1]Formulacion_POA '!H72</f>
        <v>No sensibilizaciones ejecutadas / N sensibilizaciones programadas</v>
      </c>
      <c r="I75" s="73">
        <f>'[1]Formulacion_POA '!I72</f>
        <v>1</v>
      </c>
      <c r="J75" s="73">
        <f t="shared" si="0"/>
        <v>1</v>
      </c>
      <c r="K75" s="74">
        <f>'[1]Formulacion_POA '!J72</f>
        <v>0.15</v>
      </c>
      <c r="L75" s="75">
        <f>'[1]Formulacion_POA '!K72</f>
        <v>43101</v>
      </c>
      <c r="M75" s="76">
        <f>'[1]Formulacion_POA '!L72</f>
        <v>43465</v>
      </c>
      <c r="N75" s="77">
        <f>'[1]F-TRI-1'!M73</f>
        <v>0</v>
      </c>
      <c r="O75" s="74">
        <f>'[1]F-TRI-1'!N73</f>
        <v>0</v>
      </c>
      <c r="P75" s="73">
        <f>'[1]F-TRI-2'!M73</f>
        <v>0</v>
      </c>
      <c r="Q75" s="78">
        <f>'[1]F-TRI-2'!N73</f>
        <v>0</v>
      </c>
      <c r="R75" s="73">
        <f>'[1]F-TRI-3'!M73</f>
        <v>0</v>
      </c>
      <c r="S75" s="78">
        <f>'[1]F-TRI-3'!N73</f>
        <v>0</v>
      </c>
      <c r="T75" s="73">
        <f>'[1]F-TRI-4'!M73</f>
        <v>0</v>
      </c>
      <c r="U75" s="78">
        <f>'[1]F-TRI-4'!N73</f>
        <v>0</v>
      </c>
      <c r="V75" s="73">
        <f t="shared" si="1"/>
        <v>0</v>
      </c>
      <c r="W75" s="79">
        <f t="shared" si="2"/>
        <v>0</v>
      </c>
      <c r="X75" s="97">
        <v>20000000</v>
      </c>
      <c r="Y75" s="98">
        <f>SUM('[1]F-TRI-1'!P73+'[1]F-TRI-2'!P73+'[1]F-TRI-3'!P73+'[1]F-TRI-4'!P73)</f>
        <v>0</v>
      </c>
      <c r="Z75" s="96">
        <f t="shared" si="3"/>
        <v>0</v>
      </c>
      <c r="AA75" s="80"/>
      <c r="AB75" s="81"/>
      <c r="AC75" s="81"/>
      <c r="AD75" s="81"/>
      <c r="AE75" s="82"/>
      <c r="AF75" s="50"/>
      <c r="AG75" s="51"/>
      <c r="AH75" s="51"/>
      <c r="AI75" s="51"/>
      <c r="AJ75" s="51"/>
      <c r="AK75" s="51"/>
      <c r="AL75" s="52"/>
    </row>
    <row r="76" spans="1:38" ht="38.25" x14ac:dyDescent="0.25">
      <c r="A76" s="69">
        <v>67</v>
      </c>
      <c r="B76" s="70"/>
      <c r="C76" s="70"/>
      <c r="D76" s="70"/>
      <c r="E76" s="71"/>
      <c r="F76" s="72" t="str">
        <f>'[1]Formulacion_POA '!F73</f>
        <v>Auditoría de cumplimiento de ISO 14001</v>
      </c>
      <c r="G76" s="73" t="str">
        <f>'[1]Formulacion_POA '!G73</f>
        <v>Oficina Asesora de Planeación y Sistemas</v>
      </c>
      <c r="H76" s="73" t="str">
        <f>'[1]Formulacion_POA '!H73</f>
        <v>No auditorias cumplimiento realizadas / No auditorias cumplimiento programadas</v>
      </c>
      <c r="I76" s="73">
        <f>'[1]Formulacion_POA '!I73</f>
        <v>1</v>
      </c>
      <c r="J76" s="73">
        <f t="shared" si="0"/>
        <v>1</v>
      </c>
      <c r="K76" s="74">
        <f>'[1]Formulacion_POA '!J73</f>
        <v>0.15</v>
      </c>
      <c r="L76" s="75">
        <f>'[1]Formulacion_POA '!K73</f>
        <v>43101</v>
      </c>
      <c r="M76" s="76">
        <f>'[1]Formulacion_POA '!L73</f>
        <v>43465</v>
      </c>
      <c r="N76" s="77">
        <f>'[1]F-TRI-1'!M74</f>
        <v>0</v>
      </c>
      <c r="O76" s="74">
        <f>'[1]F-TRI-1'!N74</f>
        <v>0</v>
      </c>
      <c r="P76" s="73">
        <f>'[1]F-TRI-2'!M74</f>
        <v>0</v>
      </c>
      <c r="Q76" s="78">
        <f>'[1]F-TRI-2'!N74</f>
        <v>0</v>
      </c>
      <c r="R76" s="73">
        <f>'[1]F-TRI-3'!M74</f>
        <v>0</v>
      </c>
      <c r="S76" s="78">
        <f>'[1]F-TRI-3'!N74</f>
        <v>0</v>
      </c>
      <c r="T76" s="73">
        <f>'[1]F-TRI-4'!M74</f>
        <v>0</v>
      </c>
      <c r="U76" s="78">
        <f>'[1]F-TRI-4'!N74</f>
        <v>0</v>
      </c>
      <c r="V76" s="73">
        <f t="shared" si="1"/>
        <v>0</v>
      </c>
      <c r="W76" s="79">
        <f t="shared" si="2"/>
        <v>0</v>
      </c>
      <c r="X76" s="97">
        <v>10000000</v>
      </c>
      <c r="Y76" s="98">
        <f>SUM('[1]F-TRI-1'!P74+'[1]F-TRI-2'!P74+'[1]F-TRI-3'!P74+'[1]F-TRI-4'!P74)</f>
        <v>0</v>
      </c>
      <c r="Z76" s="96">
        <f t="shared" si="3"/>
        <v>0</v>
      </c>
      <c r="AA76" s="80"/>
      <c r="AB76" s="81"/>
      <c r="AC76" s="81"/>
      <c r="AD76" s="81"/>
      <c r="AE76" s="82"/>
      <c r="AF76" s="50"/>
      <c r="AG76" s="51"/>
      <c r="AH76" s="51"/>
      <c r="AI76" s="51"/>
      <c r="AJ76" s="51"/>
      <c r="AK76" s="51"/>
      <c r="AL76" s="52"/>
    </row>
    <row r="77" spans="1:38" ht="25.5" x14ac:dyDescent="0.25">
      <c r="A77" s="69">
        <v>68</v>
      </c>
      <c r="B77" s="70"/>
      <c r="C77" s="70"/>
      <c r="D77" s="70"/>
      <c r="E77" s="71"/>
      <c r="F77" s="72" t="str">
        <f>'[1]Formulacion_POA '!F74</f>
        <v>Sensibilización en el sistema de gestión de seguridad de información ISO 27001</v>
      </c>
      <c r="G77" s="73" t="str">
        <f>'[1]Formulacion_POA '!G74</f>
        <v>Oficina Asesora de Planeación y Sistemas</v>
      </c>
      <c r="H77" s="73" t="str">
        <f>'[1]Formulacion_POA '!H74</f>
        <v>No sensibilizaciones ejecutadas / N sensibilizaciones programadas</v>
      </c>
      <c r="I77" s="73">
        <f>'[1]Formulacion_POA '!I74</f>
        <v>1</v>
      </c>
      <c r="J77" s="73">
        <f t="shared" si="0"/>
        <v>1</v>
      </c>
      <c r="K77" s="74">
        <f>'[1]Formulacion_POA '!J74</f>
        <v>0.15</v>
      </c>
      <c r="L77" s="75">
        <f>'[1]Formulacion_POA '!K74</f>
        <v>43101</v>
      </c>
      <c r="M77" s="76">
        <f>'[1]Formulacion_POA '!L74</f>
        <v>43465</v>
      </c>
      <c r="N77" s="77">
        <f>'[1]F-TRI-1'!M75</f>
        <v>0</v>
      </c>
      <c r="O77" s="74">
        <f>'[1]F-TRI-1'!N75</f>
        <v>0</v>
      </c>
      <c r="P77" s="73">
        <f>'[1]F-TRI-2'!M75</f>
        <v>0</v>
      </c>
      <c r="Q77" s="78">
        <f>'[1]F-TRI-2'!N75</f>
        <v>0</v>
      </c>
      <c r="R77" s="73">
        <f>'[1]F-TRI-3'!M75</f>
        <v>0</v>
      </c>
      <c r="S77" s="78">
        <f>'[1]F-TRI-3'!N75</f>
        <v>0</v>
      </c>
      <c r="T77" s="73">
        <f>'[1]F-TRI-4'!M75</f>
        <v>0</v>
      </c>
      <c r="U77" s="78">
        <f>'[1]F-TRI-4'!N75</f>
        <v>0</v>
      </c>
      <c r="V77" s="73">
        <f t="shared" si="1"/>
        <v>0</v>
      </c>
      <c r="W77" s="79">
        <f t="shared" si="2"/>
        <v>0</v>
      </c>
      <c r="X77" s="97">
        <f>20000000+5341000*2</f>
        <v>30682000</v>
      </c>
      <c r="Y77" s="98">
        <f>SUM('[1]F-TRI-1'!P75+'[1]F-TRI-2'!P75+'[1]F-TRI-3'!P75+'[1]F-TRI-4'!P75)</f>
        <v>0</v>
      </c>
      <c r="Z77" s="96">
        <f t="shared" si="3"/>
        <v>0</v>
      </c>
      <c r="AA77" s="80"/>
      <c r="AB77" s="81"/>
      <c r="AC77" s="81"/>
      <c r="AD77" s="81"/>
      <c r="AE77" s="82"/>
      <c r="AF77" s="50"/>
      <c r="AG77" s="51"/>
      <c r="AH77" s="51"/>
      <c r="AI77" s="51"/>
      <c r="AJ77" s="51"/>
      <c r="AK77" s="51"/>
      <c r="AL77" s="52"/>
    </row>
    <row r="78" spans="1:38" ht="25.5" x14ac:dyDescent="0.25">
      <c r="A78" s="69">
        <v>69</v>
      </c>
      <c r="B78" s="70"/>
      <c r="C78" s="70"/>
      <c r="D78" s="70"/>
      <c r="E78" s="71"/>
      <c r="F78" s="72" t="str">
        <f>'[1]Formulacion_POA '!F75</f>
        <v>Expedición acto administrativo donde se adopta ISO 27001 como marco estandar para la gestión de la seguridad de la información</v>
      </c>
      <c r="G78" s="73" t="str">
        <f>'[1]Formulacion_POA '!G75</f>
        <v>Oficina Asesora de Planeación y Sistemas</v>
      </c>
      <c r="H78" s="73" t="str">
        <f>'[1]Formulacion_POA '!H75</f>
        <v>Acto administrativo</v>
      </c>
      <c r="I78" s="73">
        <f>'[1]Formulacion_POA '!I75</f>
        <v>1</v>
      </c>
      <c r="J78" s="73">
        <f t="shared" si="0"/>
        <v>1</v>
      </c>
      <c r="K78" s="74">
        <f>'[1]Formulacion_POA '!J75</f>
        <v>0.15</v>
      </c>
      <c r="L78" s="75">
        <f>'[1]Formulacion_POA '!K75</f>
        <v>43101</v>
      </c>
      <c r="M78" s="76">
        <f>'[1]Formulacion_POA '!L75</f>
        <v>43465</v>
      </c>
      <c r="N78" s="77">
        <f>'[1]F-TRI-1'!M76</f>
        <v>0</v>
      </c>
      <c r="O78" s="74">
        <f>'[1]F-TRI-1'!N76</f>
        <v>0</v>
      </c>
      <c r="P78" s="73">
        <f>'[1]F-TRI-2'!M76</f>
        <v>0</v>
      </c>
      <c r="Q78" s="78">
        <f>'[1]F-TRI-2'!N76</f>
        <v>0</v>
      </c>
      <c r="R78" s="73">
        <f>'[1]F-TRI-3'!M76</f>
        <v>0</v>
      </c>
      <c r="S78" s="78">
        <f>'[1]F-TRI-3'!N76</f>
        <v>0</v>
      </c>
      <c r="T78" s="73">
        <f>'[1]F-TRI-4'!M76</f>
        <v>0</v>
      </c>
      <c r="U78" s="78">
        <f>'[1]F-TRI-4'!N76</f>
        <v>0</v>
      </c>
      <c r="V78" s="73">
        <f t="shared" si="1"/>
        <v>0</v>
      </c>
      <c r="W78" s="79">
        <f t="shared" si="2"/>
        <v>0</v>
      </c>
      <c r="X78" s="97">
        <v>0</v>
      </c>
      <c r="Y78" s="98">
        <f>SUM('[1]F-TRI-1'!P76+'[1]F-TRI-2'!P76+'[1]F-TRI-3'!P76+'[1]F-TRI-4'!P76)</f>
        <v>0</v>
      </c>
      <c r="Z78" s="96">
        <f t="shared" si="3"/>
        <v>0</v>
      </c>
      <c r="AA78" s="80"/>
      <c r="AB78" s="81"/>
      <c r="AC78" s="81"/>
      <c r="AD78" s="81"/>
      <c r="AE78" s="82"/>
      <c r="AF78" s="50"/>
      <c r="AG78" s="51"/>
      <c r="AH78" s="51"/>
      <c r="AI78" s="51"/>
      <c r="AJ78" s="51"/>
      <c r="AK78" s="51"/>
      <c r="AL78" s="52"/>
    </row>
    <row r="79" spans="1:38" ht="25.5" x14ac:dyDescent="0.25">
      <c r="A79" s="69">
        <v>70</v>
      </c>
      <c r="B79" s="70"/>
      <c r="C79" s="70"/>
      <c r="D79" s="70"/>
      <c r="E79" s="71"/>
      <c r="F79" s="72" t="str">
        <f>'[1]Formulacion_POA '!F76</f>
        <v>Auditoría interna al sistema de gestión de seguridad de información ISO 27001.</v>
      </c>
      <c r="G79" s="73" t="str">
        <f>'[1]Formulacion_POA '!G76</f>
        <v>Oficina Asesora de Planeación y Sistemas</v>
      </c>
      <c r="H79" s="73" t="str">
        <f>'[1]Formulacion_POA '!H76</f>
        <v>Auditoría interna</v>
      </c>
      <c r="I79" s="73">
        <f>'[1]Formulacion_POA '!I76</f>
        <v>1</v>
      </c>
      <c r="J79" s="73">
        <f t="shared" si="0"/>
        <v>1</v>
      </c>
      <c r="K79" s="74">
        <f>'[1]Formulacion_POA '!J76</f>
        <v>0.2</v>
      </c>
      <c r="L79" s="75">
        <f>'[1]Formulacion_POA '!K76</f>
        <v>43101</v>
      </c>
      <c r="M79" s="76">
        <f>'[1]Formulacion_POA '!L76</f>
        <v>43465</v>
      </c>
      <c r="N79" s="77">
        <f>'[1]F-TRI-1'!M77</f>
        <v>0</v>
      </c>
      <c r="O79" s="74">
        <f>'[1]F-TRI-1'!N77</f>
        <v>0</v>
      </c>
      <c r="P79" s="73">
        <f>'[1]F-TRI-2'!M77</f>
        <v>0</v>
      </c>
      <c r="Q79" s="78">
        <f>'[1]F-TRI-2'!N77</f>
        <v>0</v>
      </c>
      <c r="R79" s="73">
        <f>'[1]F-TRI-3'!M77</f>
        <v>0</v>
      </c>
      <c r="S79" s="78">
        <f>'[1]F-TRI-3'!N77</f>
        <v>0</v>
      </c>
      <c r="T79" s="73">
        <f>'[1]F-TRI-4'!M77</f>
        <v>0</v>
      </c>
      <c r="U79" s="78">
        <f>'[1]F-TRI-4'!N77</f>
        <v>0</v>
      </c>
      <c r="V79" s="73">
        <f t="shared" si="1"/>
        <v>0</v>
      </c>
      <c r="W79" s="79">
        <f t="shared" si="2"/>
        <v>0</v>
      </c>
      <c r="X79" s="97">
        <f>(4785000*2)+20000000+5341000</f>
        <v>34911000</v>
      </c>
      <c r="Y79" s="98">
        <f>SUM('[1]F-TRI-1'!P77+'[1]F-TRI-2'!P77+'[1]F-TRI-3'!P77+'[1]F-TRI-4'!P77)</f>
        <v>0</v>
      </c>
      <c r="Z79" s="96">
        <f t="shared" si="3"/>
        <v>0</v>
      </c>
      <c r="AA79" s="80"/>
      <c r="AB79" s="81"/>
      <c r="AC79" s="81"/>
      <c r="AD79" s="81"/>
      <c r="AE79" s="82"/>
      <c r="AF79" s="50"/>
      <c r="AG79" s="51"/>
      <c r="AH79" s="51"/>
      <c r="AI79" s="51"/>
      <c r="AJ79" s="51"/>
      <c r="AK79" s="51"/>
      <c r="AL79" s="52"/>
    </row>
    <row r="80" spans="1:38" ht="25.5" x14ac:dyDescent="0.25">
      <c r="A80" s="69">
        <v>71</v>
      </c>
      <c r="B80" s="70"/>
      <c r="C80" s="70"/>
      <c r="D80" s="83"/>
      <c r="E80" s="84"/>
      <c r="F80" s="72" t="str">
        <f>'[1]Formulacion_POA '!F77</f>
        <v>Auditoría de certificación del sistema de gestión de seguridad de información ISO 27001.</v>
      </c>
      <c r="G80" s="73" t="str">
        <f>'[1]Formulacion_POA '!G77</f>
        <v>Oficina Asesora de Planeación y Sistemas</v>
      </c>
      <c r="H80" s="73" t="str">
        <f>'[1]Formulacion_POA '!H77</f>
        <v xml:space="preserve">Auditoria de certificación </v>
      </c>
      <c r="I80" s="73">
        <f>'[1]Formulacion_POA '!I77</f>
        <v>1</v>
      </c>
      <c r="J80" s="73">
        <f t="shared" si="0"/>
        <v>1</v>
      </c>
      <c r="K80" s="74">
        <f>'[1]Formulacion_POA '!J77</f>
        <v>0.2</v>
      </c>
      <c r="L80" s="75">
        <f>'[1]Formulacion_POA '!K77</f>
        <v>43101</v>
      </c>
      <c r="M80" s="76">
        <f>'[1]Formulacion_POA '!L77</f>
        <v>43465</v>
      </c>
      <c r="N80" s="77">
        <f>'[1]F-TRI-1'!M78</f>
        <v>0</v>
      </c>
      <c r="O80" s="74">
        <f>'[1]F-TRI-1'!N78</f>
        <v>0</v>
      </c>
      <c r="P80" s="73">
        <f>'[1]F-TRI-2'!M78</f>
        <v>0</v>
      </c>
      <c r="Q80" s="78">
        <f>'[1]F-TRI-2'!N78</f>
        <v>0</v>
      </c>
      <c r="R80" s="73">
        <f>'[1]F-TRI-3'!M78</f>
        <v>0</v>
      </c>
      <c r="S80" s="78">
        <f>'[1]F-TRI-3'!N78</f>
        <v>0</v>
      </c>
      <c r="T80" s="73">
        <f>'[1]F-TRI-4'!M78</f>
        <v>0</v>
      </c>
      <c r="U80" s="78">
        <f>'[1]F-TRI-4'!N78</f>
        <v>0</v>
      </c>
      <c r="V80" s="73">
        <f t="shared" si="1"/>
        <v>0</v>
      </c>
      <c r="W80" s="79">
        <f t="shared" si="2"/>
        <v>0</v>
      </c>
      <c r="X80" s="97">
        <v>20000000</v>
      </c>
      <c r="Y80" s="98">
        <f>SUM('[1]F-TRI-1'!P78+'[1]F-TRI-2'!P78+'[1]F-TRI-3'!P78+'[1]F-TRI-4'!P78)</f>
        <v>0</v>
      </c>
      <c r="Z80" s="96">
        <f t="shared" si="3"/>
        <v>0</v>
      </c>
      <c r="AA80" s="80"/>
      <c r="AB80" s="81"/>
      <c r="AC80" s="81"/>
      <c r="AD80" s="81"/>
      <c r="AE80" s="82"/>
      <c r="AF80" s="50"/>
      <c r="AG80" s="51"/>
      <c r="AH80" s="51"/>
      <c r="AI80" s="51"/>
      <c r="AJ80" s="51"/>
      <c r="AK80" s="51"/>
      <c r="AL80" s="52"/>
    </row>
    <row r="81" spans="1:38" ht="16.5" x14ac:dyDescent="0.25">
      <c r="A81" s="69">
        <v>72</v>
      </c>
      <c r="B81" s="70"/>
      <c r="C81" s="70"/>
      <c r="D81" s="90" t="s">
        <v>63</v>
      </c>
      <c r="E81" s="86">
        <v>0.1</v>
      </c>
      <c r="F81" s="72" t="str">
        <f>'[1]Formulacion_POA '!F78</f>
        <v>Actualización de las tablas de retención documental TRD</v>
      </c>
      <c r="G81" s="73" t="str">
        <f>'[1]Formulacion_POA '!G78</f>
        <v>Oficina Asesora de Planeación y Sistemas</v>
      </c>
      <c r="H81" s="73" t="str">
        <f>'[1]Formulacion_POA '!H78</f>
        <v>Actualizaciones realizadas</v>
      </c>
      <c r="I81" s="73">
        <f>'[1]Formulacion_POA '!I78</f>
        <v>1</v>
      </c>
      <c r="J81" s="73">
        <f t="shared" si="0"/>
        <v>1</v>
      </c>
      <c r="K81" s="74">
        <f>'[1]Formulacion_POA '!J78</f>
        <v>0.4</v>
      </c>
      <c r="L81" s="75">
        <f>'[1]Formulacion_POA '!K78</f>
        <v>43101</v>
      </c>
      <c r="M81" s="76">
        <f>'[1]Formulacion_POA '!L78</f>
        <v>43465</v>
      </c>
      <c r="N81" s="77">
        <f>'[1]F-TRI-1'!M79</f>
        <v>0</v>
      </c>
      <c r="O81" s="74">
        <f>'[1]F-TRI-1'!N79</f>
        <v>0</v>
      </c>
      <c r="P81" s="73">
        <f>'[1]F-TRI-2'!M79</f>
        <v>0</v>
      </c>
      <c r="Q81" s="78">
        <f>'[1]F-TRI-2'!N79</f>
        <v>0</v>
      </c>
      <c r="R81" s="73">
        <f>'[1]F-TRI-3'!M79</f>
        <v>0</v>
      </c>
      <c r="S81" s="78">
        <f>'[1]F-TRI-3'!N79</f>
        <v>0</v>
      </c>
      <c r="T81" s="73">
        <f>'[1]F-TRI-4'!M79</f>
        <v>0</v>
      </c>
      <c r="U81" s="78">
        <f>'[1]F-TRI-4'!N79</f>
        <v>0</v>
      </c>
      <c r="V81" s="73">
        <f t="shared" si="1"/>
        <v>0</v>
      </c>
      <c r="W81" s="79">
        <f t="shared" si="2"/>
        <v>0</v>
      </c>
      <c r="X81" s="97">
        <f>5341000*3+2226000*3+5341000*2</f>
        <v>33383000</v>
      </c>
      <c r="Y81" s="98">
        <f>SUM('[1]F-TRI-1'!P79+'[1]F-TRI-2'!P79+'[1]F-TRI-3'!P79+'[1]F-TRI-4'!P79)</f>
        <v>0</v>
      </c>
      <c r="Z81" s="96">
        <f t="shared" si="3"/>
        <v>0</v>
      </c>
      <c r="AA81" s="80"/>
      <c r="AB81" s="81"/>
      <c r="AC81" s="81"/>
      <c r="AD81" s="81"/>
      <c r="AE81" s="82"/>
      <c r="AF81" s="50"/>
      <c r="AG81" s="51"/>
      <c r="AH81" s="51"/>
      <c r="AI81" s="51"/>
      <c r="AJ81" s="51"/>
      <c r="AK81" s="51"/>
      <c r="AL81" s="52"/>
    </row>
    <row r="82" spans="1:38" ht="25.5" x14ac:dyDescent="0.25">
      <c r="A82" s="69">
        <v>73</v>
      </c>
      <c r="B82" s="70"/>
      <c r="C82" s="70"/>
      <c r="D82" s="70"/>
      <c r="E82" s="71"/>
      <c r="F82" s="72" t="str">
        <f>'[1]Formulacion_POA '!F79</f>
        <v>Presentación ante el comité de archivo de las tablas de valoración documental</v>
      </c>
      <c r="G82" s="73" t="str">
        <f>'[1]Formulacion_POA '!G79</f>
        <v>Oficina Asesora de Planeación y Sistemas</v>
      </c>
      <c r="H82" s="73" t="str">
        <f>'[1]Formulacion_POA '!H79</f>
        <v>Presentación ante comité de archivo</v>
      </c>
      <c r="I82" s="73">
        <f>'[1]Formulacion_POA '!I79</f>
        <v>1</v>
      </c>
      <c r="J82" s="73">
        <f t="shared" si="0"/>
        <v>1</v>
      </c>
      <c r="K82" s="74">
        <f>'[1]Formulacion_POA '!J79</f>
        <v>0.4</v>
      </c>
      <c r="L82" s="75">
        <f>'[1]Formulacion_POA '!K79</f>
        <v>43101</v>
      </c>
      <c r="M82" s="76">
        <f>'[1]Formulacion_POA '!L79</f>
        <v>43465</v>
      </c>
      <c r="N82" s="77">
        <f>'[1]F-TRI-1'!M80</f>
        <v>0</v>
      </c>
      <c r="O82" s="74">
        <f>'[1]F-TRI-1'!N80</f>
        <v>0</v>
      </c>
      <c r="P82" s="73">
        <f>'[1]F-TRI-2'!M80</f>
        <v>0</v>
      </c>
      <c r="Q82" s="78">
        <f>'[1]F-TRI-2'!N80</f>
        <v>0</v>
      </c>
      <c r="R82" s="73">
        <f>'[1]F-TRI-3'!M80</f>
        <v>0</v>
      </c>
      <c r="S82" s="78">
        <f>'[1]F-TRI-3'!N80</f>
        <v>0</v>
      </c>
      <c r="T82" s="73">
        <f>'[1]F-TRI-4'!M80</f>
        <v>0</v>
      </c>
      <c r="U82" s="78">
        <f>'[1]F-TRI-4'!N80</f>
        <v>0</v>
      </c>
      <c r="V82" s="73">
        <f t="shared" si="1"/>
        <v>0</v>
      </c>
      <c r="W82" s="79">
        <f t="shared" si="2"/>
        <v>0</v>
      </c>
      <c r="X82" s="97">
        <v>0</v>
      </c>
      <c r="Y82" s="98">
        <f>SUM('[1]F-TRI-1'!P80+'[1]F-TRI-2'!P80+'[1]F-TRI-3'!P80+'[1]F-TRI-4'!P80)</f>
        <v>0</v>
      </c>
      <c r="Z82" s="96">
        <f t="shared" si="3"/>
        <v>0</v>
      </c>
      <c r="AA82" s="80"/>
      <c r="AB82" s="81"/>
      <c r="AC82" s="81"/>
      <c r="AD82" s="81"/>
      <c r="AE82" s="82"/>
      <c r="AF82" s="50"/>
      <c r="AG82" s="51"/>
      <c r="AH82" s="51"/>
      <c r="AI82" s="51"/>
      <c r="AJ82" s="51"/>
      <c r="AK82" s="51"/>
      <c r="AL82" s="52"/>
    </row>
    <row r="83" spans="1:38" ht="17.25" thickBot="1" x14ac:dyDescent="0.3">
      <c r="A83" s="123">
        <v>74</v>
      </c>
      <c r="B83" s="44"/>
      <c r="C83" s="44"/>
      <c r="D83" s="44"/>
      <c r="E83" s="45"/>
      <c r="F83" s="103" t="str">
        <f>'[1]Formulacion_POA '!F80</f>
        <v>Traslado de archivo fisico de gestión del piso 11 a DANSOCIAL</v>
      </c>
      <c r="G83" s="104" t="str">
        <f>'[1]Formulacion_POA '!G80</f>
        <v>Oficina Asesora de Planeación y Sistemas</v>
      </c>
      <c r="H83" s="104" t="str">
        <f>'[1]Formulacion_POA '!H80</f>
        <v xml:space="preserve">Traslado de archivo físico </v>
      </c>
      <c r="I83" s="104">
        <f>'[1]Formulacion_POA '!I80</f>
        <v>1</v>
      </c>
      <c r="J83" s="104">
        <f t="shared" si="0"/>
        <v>1</v>
      </c>
      <c r="K83" s="105">
        <f>'[1]Formulacion_POA '!J80</f>
        <v>0.2</v>
      </c>
      <c r="L83" s="106">
        <f>'[1]Formulacion_POA '!K80</f>
        <v>43101</v>
      </c>
      <c r="M83" s="107">
        <f>'[1]Formulacion_POA '!L80</f>
        <v>43465</v>
      </c>
      <c r="N83" s="108">
        <f>'[1]F-TRI-1'!M81</f>
        <v>1</v>
      </c>
      <c r="O83" s="105">
        <f>'[1]F-TRI-1'!N81</f>
        <v>1</v>
      </c>
      <c r="P83" s="104">
        <f>'[1]F-TRI-2'!M81</f>
        <v>0</v>
      </c>
      <c r="Q83" s="109">
        <f>'[1]F-TRI-2'!N81</f>
        <v>0</v>
      </c>
      <c r="R83" s="104">
        <f>'[1]F-TRI-3'!M81</f>
        <v>0</v>
      </c>
      <c r="S83" s="109">
        <f>'[1]F-TRI-3'!N81</f>
        <v>0</v>
      </c>
      <c r="T83" s="104">
        <f>'[1]F-TRI-4'!M81</f>
        <v>0</v>
      </c>
      <c r="U83" s="109">
        <f>'[1]F-TRI-4'!N81</f>
        <v>0</v>
      </c>
      <c r="V83" s="104">
        <f t="shared" si="1"/>
        <v>1</v>
      </c>
      <c r="W83" s="110">
        <f t="shared" si="2"/>
        <v>1</v>
      </c>
      <c r="X83" s="111">
        <v>55000000</v>
      </c>
      <c r="Y83" s="112">
        <f>SUM('[1]F-TRI-1'!P81+'[1]F-TRI-2'!P81+'[1]F-TRI-3'!P81+'[1]F-TRI-4'!P81)</f>
        <v>55000000</v>
      </c>
      <c r="Z83" s="102">
        <f t="shared" si="3"/>
        <v>1</v>
      </c>
      <c r="AA83" s="113"/>
      <c r="AB83" s="114"/>
      <c r="AC83" s="114"/>
      <c r="AD83" s="114"/>
      <c r="AE83" s="115"/>
      <c r="AF83" s="50"/>
      <c r="AG83" s="51"/>
      <c r="AH83" s="51"/>
      <c r="AI83" s="51"/>
      <c r="AJ83" s="51"/>
      <c r="AK83" s="51"/>
      <c r="AL83" s="52"/>
    </row>
    <row r="84" spans="1:38" ht="38.25" x14ac:dyDescent="0.25">
      <c r="A84" s="53">
        <v>75</v>
      </c>
      <c r="B84" s="54" t="s">
        <v>64</v>
      </c>
      <c r="C84" s="54" t="s">
        <v>65</v>
      </c>
      <c r="D84" s="55" t="s">
        <v>66</v>
      </c>
      <c r="E84" s="56">
        <v>0.35</v>
      </c>
      <c r="F84" s="57" t="str">
        <f>'[1]Formulacion_POA '!F81</f>
        <v>Implementar una actividad para el mejoramiento de la Atención al Ciudadano (Protocolo de Atención y Servicio al ciudadano)</v>
      </c>
      <c r="G84" s="58" t="str">
        <f>'[1]Formulacion_POA '!G81</f>
        <v>Grupo de  Servicio al Ciudadano - Delegatura para la supervisión del ahorro y la forma asociativa</v>
      </c>
      <c r="H84" s="58" t="str">
        <f>'[1]Formulacion_POA '!H81</f>
        <v>Protocolo</v>
      </c>
      <c r="I84" s="58">
        <f>'[1]Formulacion_POA '!I81</f>
        <v>1</v>
      </c>
      <c r="J84" s="58">
        <f t="shared" si="0"/>
        <v>1</v>
      </c>
      <c r="K84" s="59">
        <f>'[1]Formulacion_POA '!J81</f>
        <v>0.5</v>
      </c>
      <c r="L84" s="60">
        <f>'[1]Formulacion_POA '!K81</f>
        <v>43190</v>
      </c>
      <c r="M84" s="61">
        <f>'[1]Formulacion_POA '!L81</f>
        <v>43464</v>
      </c>
      <c r="N84" s="124">
        <f>'[1]F-TRI-1'!M82</f>
        <v>0</v>
      </c>
      <c r="O84" s="59">
        <f>'[1]F-TRI-1'!N82</f>
        <v>0</v>
      </c>
      <c r="P84" s="58">
        <f>'[1]F-TRI-2'!M82</f>
        <v>0</v>
      </c>
      <c r="Q84" s="63">
        <f>'[1]F-TRI-2'!N82</f>
        <v>0</v>
      </c>
      <c r="R84" s="58">
        <f>'[1]F-TRI-3'!M82</f>
        <v>0</v>
      </c>
      <c r="S84" s="63">
        <f>'[1]F-TRI-3'!N82</f>
        <v>0</v>
      </c>
      <c r="T84" s="58">
        <f>'[1]F-TRI-4'!M82</f>
        <v>0</v>
      </c>
      <c r="U84" s="63">
        <f>'[1]F-TRI-4'!N82</f>
        <v>0</v>
      </c>
      <c r="V84" s="59">
        <f t="shared" si="1"/>
        <v>0</v>
      </c>
      <c r="W84" s="64">
        <f t="shared" si="2"/>
        <v>0</v>
      </c>
      <c r="X84" s="117">
        <v>0</v>
      </c>
      <c r="Y84" s="118">
        <f>SUM('[1]F-TRI-1'!P82+'[1]F-TRI-2'!P82+'[1]F-TRI-3'!P82+'[1]F-TRI-4'!P82)</f>
        <v>0</v>
      </c>
      <c r="Z84" s="119">
        <f t="shared" si="3"/>
        <v>0</v>
      </c>
      <c r="AA84" s="120"/>
      <c r="AB84" s="121"/>
      <c r="AC84" s="121"/>
      <c r="AD84" s="121"/>
      <c r="AE84" s="122"/>
      <c r="AF84" s="50"/>
      <c r="AG84" s="51"/>
      <c r="AH84" s="51"/>
      <c r="AI84" s="51"/>
      <c r="AJ84" s="51"/>
      <c r="AK84" s="51"/>
      <c r="AL84" s="52"/>
    </row>
    <row r="85" spans="1:38" ht="38.25" x14ac:dyDescent="0.25">
      <c r="A85" s="69">
        <v>76</v>
      </c>
      <c r="B85" s="70"/>
      <c r="C85" s="70"/>
      <c r="D85" s="83"/>
      <c r="E85" s="84"/>
      <c r="F85" s="72" t="str">
        <f>'[1]Formulacion_POA '!F82</f>
        <v xml:space="preserve">Hacer seguimiento trimestral a la atención de PQRS </v>
      </c>
      <c r="G85" s="73" t="str">
        <f>'[1]Formulacion_POA '!G82</f>
        <v>Grupo de  Servicio al Ciudadano - Delegatura para la supervisión del ahorro y la forma asociativa</v>
      </c>
      <c r="H85" s="73" t="str">
        <f>'[1]Formulacion_POA '!H82</f>
        <v>(Nº de seguimientos realizados/ Nº de seguimientos programados)</v>
      </c>
      <c r="I85" s="73">
        <f>'[1]Formulacion_POA '!I82</f>
        <v>3</v>
      </c>
      <c r="J85" s="73">
        <f t="shared" si="0"/>
        <v>3</v>
      </c>
      <c r="K85" s="74">
        <f>'[1]Formulacion_POA '!J82</f>
        <v>0.5</v>
      </c>
      <c r="L85" s="75">
        <f>'[1]Formulacion_POA '!K82</f>
        <v>43220</v>
      </c>
      <c r="M85" s="76">
        <f>'[1]Formulacion_POA '!L82</f>
        <v>43464</v>
      </c>
      <c r="N85" s="77">
        <f>'[1]F-TRI-1'!M83</f>
        <v>0</v>
      </c>
      <c r="O85" s="74">
        <f>'[1]F-TRI-1'!N83</f>
        <v>0</v>
      </c>
      <c r="P85" s="73">
        <f>'[1]F-TRI-2'!M83</f>
        <v>0</v>
      </c>
      <c r="Q85" s="78">
        <f>'[1]F-TRI-2'!N83</f>
        <v>0</v>
      </c>
      <c r="R85" s="73">
        <f>'[1]F-TRI-3'!M83</f>
        <v>0</v>
      </c>
      <c r="S85" s="78">
        <f>'[1]F-TRI-3'!N83</f>
        <v>0</v>
      </c>
      <c r="T85" s="73">
        <f>'[1]F-TRI-4'!M83</f>
        <v>0</v>
      </c>
      <c r="U85" s="78">
        <f>'[1]F-TRI-4'!N83</f>
        <v>0</v>
      </c>
      <c r="V85" s="73">
        <f t="shared" si="1"/>
        <v>0</v>
      </c>
      <c r="W85" s="79">
        <f t="shared" si="2"/>
        <v>0</v>
      </c>
      <c r="X85" s="97">
        <v>0</v>
      </c>
      <c r="Y85" s="98">
        <f>SUM('[1]F-TRI-1'!P83+'[1]F-TRI-2'!P83+'[1]F-TRI-3'!P83+'[1]F-TRI-4'!P83)</f>
        <v>0</v>
      </c>
      <c r="Z85" s="96">
        <f t="shared" si="3"/>
        <v>0</v>
      </c>
      <c r="AA85" s="80"/>
      <c r="AB85" s="81"/>
      <c r="AC85" s="81"/>
      <c r="AD85" s="81"/>
      <c r="AE85" s="82"/>
      <c r="AF85" s="50"/>
      <c r="AG85" s="51"/>
      <c r="AH85" s="51"/>
      <c r="AI85" s="51"/>
      <c r="AJ85" s="51"/>
      <c r="AK85" s="51"/>
      <c r="AL85" s="52"/>
    </row>
    <row r="86" spans="1:38" ht="38.25" x14ac:dyDescent="0.25">
      <c r="A86" s="69">
        <v>77</v>
      </c>
      <c r="B86" s="70"/>
      <c r="C86" s="70"/>
      <c r="D86" s="95" t="s">
        <v>67</v>
      </c>
      <c r="E86" s="96">
        <v>0.3</v>
      </c>
      <c r="F86" s="72" t="str">
        <f>'[1]Formulacion_POA '!F83</f>
        <v>Velar por el cumplimiento  de la Resolución por medio de la cual se reglamentó el Derecho de Petición en la entidad</v>
      </c>
      <c r="G86" s="73" t="str">
        <f>'[1]Formulacion_POA '!G83</f>
        <v>Grupo de  Servicio al Ciudadano - Delegatura para la supervisión del ahorro y la forma asociativa</v>
      </c>
      <c r="H86" s="73" t="str">
        <f>'[1]Formulacion_POA '!H83</f>
        <v xml:space="preserve"> (Nº de seguimientos realizados/No. De siguientes programas</v>
      </c>
      <c r="I86" s="73">
        <f>'[1]Formulacion_POA '!I83</f>
        <v>3</v>
      </c>
      <c r="J86" s="73">
        <f t="shared" si="0"/>
        <v>3</v>
      </c>
      <c r="K86" s="74">
        <f>'[1]Formulacion_POA '!J83</f>
        <v>1</v>
      </c>
      <c r="L86" s="75">
        <f>'[1]Formulacion_POA '!K83</f>
        <v>43281</v>
      </c>
      <c r="M86" s="76">
        <f>'[1]Formulacion_POA '!L83</f>
        <v>43464</v>
      </c>
      <c r="N86" s="77">
        <f>'[1]F-TRI-1'!M84</f>
        <v>0</v>
      </c>
      <c r="O86" s="74">
        <f>'[1]F-TRI-1'!N84</f>
        <v>0</v>
      </c>
      <c r="P86" s="73">
        <f>'[1]F-TRI-2'!M84</f>
        <v>0</v>
      </c>
      <c r="Q86" s="78">
        <f>'[1]F-TRI-2'!N84</f>
        <v>0</v>
      </c>
      <c r="R86" s="73">
        <f>'[1]F-TRI-3'!M84</f>
        <v>0</v>
      </c>
      <c r="S86" s="78">
        <f>'[1]F-TRI-3'!N84</f>
        <v>0</v>
      </c>
      <c r="T86" s="73">
        <f>'[1]F-TRI-4'!M84</f>
        <v>0</v>
      </c>
      <c r="U86" s="78">
        <f>'[1]F-TRI-4'!N84</f>
        <v>0</v>
      </c>
      <c r="V86" s="73">
        <f t="shared" si="1"/>
        <v>0</v>
      </c>
      <c r="W86" s="79">
        <f t="shared" si="2"/>
        <v>0</v>
      </c>
      <c r="X86" s="97">
        <v>0</v>
      </c>
      <c r="Y86" s="98">
        <f>SUM('[1]F-TRI-1'!P84+'[1]F-TRI-2'!P84+'[1]F-TRI-3'!P84+'[1]F-TRI-4'!P84)</f>
        <v>0</v>
      </c>
      <c r="Z86" s="96">
        <f t="shared" si="3"/>
        <v>0</v>
      </c>
      <c r="AA86" s="80"/>
      <c r="AB86" s="81"/>
      <c r="AC86" s="81"/>
      <c r="AD86" s="81"/>
      <c r="AE86" s="82"/>
      <c r="AF86" s="50"/>
      <c r="AG86" s="51"/>
      <c r="AH86" s="51"/>
      <c r="AI86" s="51"/>
      <c r="AJ86" s="51"/>
      <c r="AK86" s="51"/>
      <c r="AL86" s="52"/>
    </row>
    <row r="87" spans="1:38" ht="63.75" x14ac:dyDescent="0.25">
      <c r="A87" s="69">
        <v>78</v>
      </c>
      <c r="B87" s="70"/>
      <c r="C87" s="83"/>
      <c r="D87" s="95" t="s">
        <v>68</v>
      </c>
      <c r="E87" s="96">
        <v>0.35</v>
      </c>
      <c r="F87" s="72" t="str">
        <f>'[1]Formulacion_POA '!F84</f>
        <v>Solicitar ajustes tecnológicos implementados para atender las PQRSD</v>
      </c>
      <c r="G87" s="73" t="str">
        <f>'[1]Formulacion_POA '!G84</f>
        <v xml:space="preserve">Grupo de  Servicio al Ciudadano - Delegatura para la supervisión del ahorro y la forma asociativa 
Oficina Asesora de Planeación y sistemas y Despacho </v>
      </c>
      <c r="H87" s="73" t="str">
        <f>'[1]Formulacion_POA '!H84</f>
        <v xml:space="preserve">No. de ajustes realizados / No. De ajustes programados </v>
      </c>
      <c r="I87" s="73">
        <f>'[1]Formulacion_POA '!I84</f>
        <v>1</v>
      </c>
      <c r="J87" s="73">
        <f t="shared" si="0"/>
        <v>1</v>
      </c>
      <c r="K87" s="74">
        <f>'[1]Formulacion_POA '!J84</f>
        <v>1</v>
      </c>
      <c r="L87" s="75">
        <f>'[1]Formulacion_POA '!K84</f>
        <v>43266</v>
      </c>
      <c r="M87" s="76">
        <f>'[1]Formulacion_POA '!L84</f>
        <v>43464</v>
      </c>
      <c r="N87" s="77">
        <f>'[1]F-TRI-1'!M85</f>
        <v>0</v>
      </c>
      <c r="O87" s="74">
        <f>'[1]F-TRI-1'!N85</f>
        <v>0</v>
      </c>
      <c r="P87" s="73">
        <f>'[1]F-TRI-2'!M85</f>
        <v>0</v>
      </c>
      <c r="Q87" s="78">
        <f>'[1]F-TRI-2'!N85</f>
        <v>0</v>
      </c>
      <c r="R87" s="73">
        <f>'[1]F-TRI-3'!M85</f>
        <v>0</v>
      </c>
      <c r="S87" s="78">
        <f>'[1]F-TRI-3'!N85</f>
        <v>0</v>
      </c>
      <c r="T87" s="73">
        <f>'[1]F-TRI-4'!M85</f>
        <v>0</v>
      </c>
      <c r="U87" s="78">
        <f>'[1]F-TRI-4'!N85</f>
        <v>0</v>
      </c>
      <c r="V87" s="73">
        <f t="shared" si="1"/>
        <v>0</v>
      </c>
      <c r="W87" s="79">
        <f t="shared" si="2"/>
        <v>0</v>
      </c>
      <c r="X87" s="97">
        <v>0</v>
      </c>
      <c r="Y87" s="98">
        <f>SUM('[1]F-TRI-1'!P85+'[1]F-TRI-2'!P85+'[1]F-TRI-3'!P85+'[1]F-TRI-4'!P85)</f>
        <v>0</v>
      </c>
      <c r="Z87" s="96">
        <f t="shared" si="3"/>
        <v>0</v>
      </c>
      <c r="AA87" s="80"/>
      <c r="AB87" s="81"/>
      <c r="AC87" s="81"/>
      <c r="AD87" s="81"/>
      <c r="AE87" s="82"/>
      <c r="AF87" s="50"/>
      <c r="AG87" s="51"/>
      <c r="AH87" s="51"/>
      <c r="AI87" s="51"/>
      <c r="AJ87" s="51"/>
      <c r="AK87" s="51"/>
      <c r="AL87" s="52"/>
    </row>
    <row r="88" spans="1:38" ht="38.25" x14ac:dyDescent="0.25">
      <c r="A88" s="69">
        <v>79</v>
      </c>
      <c r="B88" s="70"/>
      <c r="C88" s="90" t="s">
        <v>69</v>
      </c>
      <c r="D88" s="85" t="s">
        <v>70</v>
      </c>
      <c r="E88" s="86">
        <v>0.5</v>
      </c>
      <c r="F88" s="72" t="str">
        <f>'[1]Formulacion_POA '!F85</f>
        <v>Establecer el Plan de Presencia Institucional en el marco de la Participación Social</v>
      </c>
      <c r="G88" s="73" t="str">
        <f>'[1]Formulacion_POA '!G85</f>
        <v>Grupo de  Servicio al Ciudadano - Delegatura para la supervisión del ahorro y la forma asociativa</v>
      </c>
      <c r="H88" s="73" t="str">
        <f>'[1]Formulacion_POA '!H85</f>
        <v xml:space="preserve">Plan de Presencia Institucional </v>
      </c>
      <c r="I88" s="73">
        <f>'[1]Formulacion_POA '!I85</f>
        <v>1</v>
      </c>
      <c r="J88" s="73">
        <f t="shared" si="0"/>
        <v>1</v>
      </c>
      <c r="K88" s="74">
        <f>'[1]Formulacion_POA '!J85</f>
        <v>0.5</v>
      </c>
      <c r="L88" s="75">
        <f>'[1]Formulacion_POA '!K85</f>
        <v>43253</v>
      </c>
      <c r="M88" s="76">
        <f>'[1]Formulacion_POA '!L85</f>
        <v>43281</v>
      </c>
      <c r="N88" s="77">
        <f>'[1]F-TRI-1'!M86</f>
        <v>0</v>
      </c>
      <c r="O88" s="74">
        <f>'[1]F-TRI-1'!N86</f>
        <v>0</v>
      </c>
      <c r="P88" s="73">
        <f>'[1]F-TRI-2'!M86</f>
        <v>0</v>
      </c>
      <c r="Q88" s="78">
        <f>'[1]F-TRI-2'!N86</f>
        <v>0</v>
      </c>
      <c r="R88" s="73">
        <f>'[1]F-TRI-3'!M86</f>
        <v>0</v>
      </c>
      <c r="S88" s="78">
        <f>'[1]F-TRI-3'!N86</f>
        <v>0</v>
      </c>
      <c r="T88" s="73">
        <f>'[1]F-TRI-4'!M86</f>
        <v>0</v>
      </c>
      <c r="U88" s="78">
        <f>'[1]F-TRI-4'!N86</f>
        <v>0</v>
      </c>
      <c r="V88" s="73">
        <f t="shared" si="1"/>
        <v>0</v>
      </c>
      <c r="W88" s="79">
        <f t="shared" si="2"/>
        <v>0</v>
      </c>
      <c r="X88" s="97">
        <v>0</v>
      </c>
      <c r="Y88" s="98">
        <f>SUM('[1]F-TRI-1'!P86+'[1]F-TRI-2'!P86+'[1]F-TRI-3'!P86+'[1]F-TRI-4'!P86)</f>
        <v>0</v>
      </c>
      <c r="Z88" s="96">
        <f t="shared" si="3"/>
        <v>0</v>
      </c>
      <c r="AA88" s="80"/>
      <c r="AB88" s="81"/>
      <c r="AC88" s="81"/>
      <c r="AD88" s="81"/>
      <c r="AE88" s="82"/>
      <c r="AF88" s="50"/>
      <c r="AG88" s="51"/>
      <c r="AH88" s="51"/>
      <c r="AI88" s="51"/>
      <c r="AJ88" s="51"/>
      <c r="AK88" s="51"/>
      <c r="AL88" s="52"/>
    </row>
    <row r="89" spans="1:38" ht="38.25" x14ac:dyDescent="0.25">
      <c r="A89" s="69">
        <v>80</v>
      </c>
      <c r="B89" s="70"/>
      <c r="C89" s="70"/>
      <c r="D89" s="83"/>
      <c r="E89" s="84"/>
      <c r="F89" s="72" t="str">
        <f>'[1]Formulacion_POA '!F86</f>
        <v>Ejecutar el Plan de Presencia Institucional en el marco de la Participación Social</v>
      </c>
      <c r="G89" s="73" t="str">
        <f>'[1]Formulacion_POA '!G86</f>
        <v>Grupo de  Servicio al Ciudadano - Delegatura para la supervisión del ahorro y la forma asociativa</v>
      </c>
      <c r="H89" s="73" t="str">
        <f>'[1]Formulacion_POA '!H86</f>
        <v xml:space="preserve">  Plan de Presencia Institucional</v>
      </c>
      <c r="I89" s="87">
        <f>'[1]Formulacion_POA '!I86</f>
        <v>1</v>
      </c>
      <c r="J89" s="87">
        <f t="shared" si="0"/>
        <v>1</v>
      </c>
      <c r="K89" s="74">
        <f>'[1]Formulacion_POA '!J86</f>
        <v>0.5</v>
      </c>
      <c r="L89" s="75">
        <f>'[1]Formulacion_POA '!K86</f>
        <v>43282</v>
      </c>
      <c r="M89" s="76">
        <f>'[1]Formulacion_POA '!L86</f>
        <v>43464</v>
      </c>
      <c r="N89" s="77">
        <f>'[1]F-TRI-1'!M87</f>
        <v>0</v>
      </c>
      <c r="O89" s="74">
        <f>'[1]F-TRI-1'!N87</f>
        <v>0</v>
      </c>
      <c r="P89" s="73">
        <f>'[1]F-TRI-2'!M87</f>
        <v>0</v>
      </c>
      <c r="Q89" s="78">
        <f>'[1]F-TRI-2'!N87</f>
        <v>0</v>
      </c>
      <c r="R89" s="73">
        <f>'[1]F-TRI-3'!M87</f>
        <v>0</v>
      </c>
      <c r="S89" s="78">
        <f>'[1]F-TRI-3'!N87</f>
        <v>0</v>
      </c>
      <c r="T89" s="73">
        <f>'[1]F-TRI-4'!M87</f>
        <v>0</v>
      </c>
      <c r="U89" s="78">
        <f>'[1]F-TRI-4'!N87</f>
        <v>0</v>
      </c>
      <c r="V89" s="73">
        <f t="shared" si="1"/>
        <v>0</v>
      </c>
      <c r="W89" s="79">
        <f t="shared" si="2"/>
        <v>0</v>
      </c>
      <c r="X89" s="97">
        <v>0</v>
      </c>
      <c r="Y89" s="98">
        <f>SUM('[1]F-TRI-1'!P87+'[1]F-TRI-2'!P87+'[1]F-TRI-3'!P87+'[1]F-TRI-4'!P87)</f>
        <v>0</v>
      </c>
      <c r="Z89" s="96">
        <f t="shared" si="3"/>
        <v>0</v>
      </c>
      <c r="AA89" s="80"/>
      <c r="AB89" s="81"/>
      <c r="AC89" s="81"/>
      <c r="AD89" s="81"/>
      <c r="AE89" s="82"/>
      <c r="AF89" s="50"/>
      <c r="AG89" s="51"/>
      <c r="AH89" s="51"/>
      <c r="AI89" s="51"/>
      <c r="AJ89" s="51"/>
      <c r="AK89" s="51"/>
      <c r="AL89" s="52"/>
    </row>
    <row r="90" spans="1:38" ht="51" x14ac:dyDescent="0.25">
      <c r="A90" s="69">
        <v>81</v>
      </c>
      <c r="B90" s="70"/>
      <c r="C90" s="83"/>
      <c r="D90" s="95" t="s">
        <v>71</v>
      </c>
      <c r="E90" s="96">
        <v>0.5</v>
      </c>
      <c r="F90" s="72" t="str">
        <f>'[1]Formulacion_POA '!F87</f>
        <v>Presentar informe estadístico de entidades más recurrentes  en Derechos de Petición</v>
      </c>
      <c r="G90" s="73" t="str">
        <f>'[1]Formulacion_POA '!G87</f>
        <v>Grupo de  Servicio al Ciudadano - Delegatura para la supervisión del ahorro y la forma asociativa</v>
      </c>
      <c r="H90" s="73" t="str">
        <f>'[1]Formulacion_POA '!H87</f>
        <v xml:space="preserve"> No, de informes Numero de informes estadísticos presentados / No. De informes estadísticos programados </v>
      </c>
      <c r="I90" s="73">
        <f>'[1]Formulacion_POA '!I87</f>
        <v>2</v>
      </c>
      <c r="J90" s="73">
        <f t="shared" si="0"/>
        <v>2</v>
      </c>
      <c r="K90" s="74">
        <f>'[1]Formulacion_POA '!J87</f>
        <v>1</v>
      </c>
      <c r="L90" s="75">
        <f>'[1]Formulacion_POA '!K87</f>
        <v>43281</v>
      </c>
      <c r="M90" s="76">
        <f>'[1]Formulacion_POA '!L87</f>
        <v>43464</v>
      </c>
      <c r="N90" s="77">
        <f>'[1]F-TRI-1'!M88</f>
        <v>0</v>
      </c>
      <c r="O90" s="74">
        <f>'[1]F-TRI-1'!N88</f>
        <v>0</v>
      </c>
      <c r="P90" s="73">
        <f>'[1]F-TRI-2'!M88</f>
        <v>0</v>
      </c>
      <c r="Q90" s="78">
        <f>'[1]F-TRI-2'!N88</f>
        <v>0</v>
      </c>
      <c r="R90" s="73">
        <f>'[1]F-TRI-3'!M88</f>
        <v>0</v>
      </c>
      <c r="S90" s="78">
        <f>'[1]F-TRI-3'!N88</f>
        <v>0</v>
      </c>
      <c r="T90" s="73">
        <f>'[1]F-TRI-4'!M88</f>
        <v>0</v>
      </c>
      <c r="U90" s="78">
        <f>'[1]F-TRI-4'!N88</f>
        <v>0</v>
      </c>
      <c r="V90" s="73">
        <f t="shared" si="1"/>
        <v>0</v>
      </c>
      <c r="W90" s="79">
        <f t="shared" si="2"/>
        <v>0</v>
      </c>
      <c r="X90" s="97">
        <v>0</v>
      </c>
      <c r="Y90" s="98">
        <f>SUM('[1]F-TRI-1'!P88+'[1]F-TRI-2'!P88+'[1]F-TRI-3'!P88+'[1]F-TRI-4'!P88)</f>
        <v>0</v>
      </c>
      <c r="Z90" s="96">
        <f t="shared" si="3"/>
        <v>0</v>
      </c>
      <c r="AA90" s="80"/>
      <c r="AB90" s="81"/>
      <c r="AC90" s="81"/>
      <c r="AD90" s="81"/>
      <c r="AE90" s="82"/>
      <c r="AF90" s="50"/>
      <c r="AG90" s="51"/>
      <c r="AH90" s="51"/>
      <c r="AI90" s="51"/>
      <c r="AJ90" s="51"/>
      <c r="AK90" s="51"/>
      <c r="AL90" s="52"/>
    </row>
    <row r="91" spans="1:38" ht="51" x14ac:dyDescent="0.25">
      <c r="A91" s="69">
        <v>82</v>
      </c>
      <c r="B91" s="70"/>
      <c r="C91" s="90" t="s">
        <v>72</v>
      </c>
      <c r="D91" s="85" t="s">
        <v>73</v>
      </c>
      <c r="E91" s="86">
        <v>0.2</v>
      </c>
      <c r="F91" s="72" t="str">
        <f>'[1]Formulacion_POA '!F88</f>
        <v xml:space="preserve">Actualizar la matriz de riesgos </v>
      </c>
      <c r="G91" s="73" t="str">
        <f>'[1]Formulacion_POA '!G88</f>
        <v>Grupo de  Servicio al Ciudadano - Delegatura para la supervisión del ahorro y la forma asociativa
Despacho</v>
      </c>
      <c r="H91" s="73" t="str">
        <f>'[1]Formulacion_POA '!H88</f>
        <v xml:space="preserve"> No, de actualizaciones realizadas / No de actualizaciones programadas </v>
      </c>
      <c r="I91" s="73">
        <f>'[1]Formulacion_POA '!I88</f>
        <v>1</v>
      </c>
      <c r="J91" s="73">
        <f t="shared" si="0"/>
        <v>1</v>
      </c>
      <c r="K91" s="74">
        <f>'[1]Formulacion_POA '!J88</f>
        <v>0.6</v>
      </c>
      <c r="L91" s="75">
        <f>'[1]Formulacion_POA '!K88</f>
        <v>43311</v>
      </c>
      <c r="M91" s="76">
        <f>'[1]Formulacion_POA '!L88</f>
        <v>43464</v>
      </c>
      <c r="N91" s="77">
        <f>'[1]F-TRI-1'!M89</f>
        <v>0</v>
      </c>
      <c r="O91" s="74">
        <f>'[1]F-TRI-1'!N89</f>
        <v>0</v>
      </c>
      <c r="P91" s="73">
        <f>'[1]F-TRI-2'!M89</f>
        <v>0</v>
      </c>
      <c r="Q91" s="78">
        <f>'[1]F-TRI-2'!N89</f>
        <v>0</v>
      </c>
      <c r="R91" s="73">
        <f>'[1]F-TRI-3'!M89</f>
        <v>0</v>
      </c>
      <c r="S91" s="78">
        <f>'[1]F-TRI-3'!N89</f>
        <v>0</v>
      </c>
      <c r="T91" s="73">
        <f>'[1]F-TRI-4'!M89</f>
        <v>0</v>
      </c>
      <c r="U91" s="78">
        <f>'[1]F-TRI-4'!N89</f>
        <v>0</v>
      </c>
      <c r="V91" s="73">
        <f t="shared" si="1"/>
        <v>0</v>
      </c>
      <c r="W91" s="79">
        <f t="shared" si="2"/>
        <v>0</v>
      </c>
      <c r="X91" s="97">
        <v>0</v>
      </c>
      <c r="Y91" s="98">
        <f>SUM('[1]F-TRI-1'!P89+'[1]F-TRI-2'!P89+'[1]F-TRI-3'!P89+'[1]F-TRI-4'!P89)</f>
        <v>0</v>
      </c>
      <c r="Z91" s="96">
        <f t="shared" si="3"/>
        <v>0</v>
      </c>
      <c r="AA91" s="80"/>
      <c r="AB91" s="81"/>
      <c r="AC91" s="81"/>
      <c r="AD91" s="81"/>
      <c r="AE91" s="82"/>
      <c r="AF91" s="50"/>
      <c r="AG91" s="51"/>
      <c r="AH91" s="51"/>
      <c r="AI91" s="51"/>
      <c r="AJ91" s="51"/>
      <c r="AK91" s="51"/>
      <c r="AL91" s="52"/>
    </row>
    <row r="92" spans="1:38" ht="38.25" x14ac:dyDescent="0.25">
      <c r="A92" s="69">
        <v>83</v>
      </c>
      <c r="B92" s="70"/>
      <c r="C92" s="70"/>
      <c r="D92" s="83"/>
      <c r="E92" s="84"/>
      <c r="F92" s="72" t="str">
        <f>'[1]Formulacion_POA '!F89</f>
        <v xml:space="preserve">Hacer seguimiento a  la Matriz de riesgo  </v>
      </c>
      <c r="G92" s="73" t="str">
        <f>'[1]Formulacion_POA '!G89</f>
        <v>Grupo de  Servicio al Ciudadano - Delegatura para la supervisión del ahorro y la forma asociativa</v>
      </c>
      <c r="H92" s="73" t="str">
        <f>'[1]Formulacion_POA '!H89</f>
        <v xml:space="preserve">(Nº de seguimientos realizados//No seguimientos programados </v>
      </c>
      <c r="I92" s="73">
        <f>'[1]Formulacion_POA '!I89</f>
        <v>1</v>
      </c>
      <c r="J92" s="73">
        <f t="shared" si="0"/>
        <v>1</v>
      </c>
      <c r="K92" s="74">
        <f>'[1]Formulacion_POA '!J89</f>
        <v>0.4</v>
      </c>
      <c r="L92" s="75">
        <f>'[1]Formulacion_POA '!K89</f>
        <v>43373</v>
      </c>
      <c r="M92" s="76">
        <f>'[1]Formulacion_POA '!L89</f>
        <v>43464</v>
      </c>
      <c r="N92" s="77">
        <f>'[1]F-TRI-1'!M90</f>
        <v>0</v>
      </c>
      <c r="O92" s="74">
        <f>'[1]F-TRI-1'!N90</f>
        <v>0</v>
      </c>
      <c r="P92" s="73">
        <f>'[1]F-TRI-2'!M90</f>
        <v>0</v>
      </c>
      <c r="Q92" s="78">
        <f>'[1]F-TRI-2'!N90</f>
        <v>0</v>
      </c>
      <c r="R92" s="73">
        <f>'[1]F-TRI-3'!M90</f>
        <v>0</v>
      </c>
      <c r="S92" s="78">
        <f>'[1]F-TRI-3'!N90</f>
        <v>0</v>
      </c>
      <c r="T92" s="73">
        <f>'[1]F-TRI-4'!M90</f>
        <v>0</v>
      </c>
      <c r="U92" s="78">
        <f>'[1]F-TRI-4'!N90</f>
        <v>0</v>
      </c>
      <c r="V92" s="73">
        <f t="shared" si="1"/>
        <v>0</v>
      </c>
      <c r="W92" s="79">
        <f t="shared" si="2"/>
        <v>0</v>
      </c>
      <c r="X92" s="97">
        <v>0</v>
      </c>
      <c r="Y92" s="98">
        <f>SUM('[1]F-TRI-1'!P90+'[1]F-TRI-2'!P90+'[1]F-TRI-3'!P90+'[1]F-TRI-4'!P90)</f>
        <v>0</v>
      </c>
      <c r="Z92" s="96">
        <f t="shared" si="3"/>
        <v>0</v>
      </c>
      <c r="AA92" s="80"/>
      <c r="AB92" s="81"/>
      <c r="AC92" s="81"/>
      <c r="AD92" s="81"/>
      <c r="AE92" s="82"/>
      <c r="AF92" s="50"/>
      <c r="AG92" s="51"/>
      <c r="AH92" s="51"/>
      <c r="AI92" s="51"/>
      <c r="AJ92" s="51"/>
      <c r="AK92" s="51"/>
      <c r="AL92" s="52"/>
    </row>
    <row r="93" spans="1:38" ht="38.25" x14ac:dyDescent="0.25">
      <c r="A93" s="69">
        <v>84</v>
      </c>
      <c r="B93" s="70"/>
      <c r="C93" s="70"/>
      <c r="D93" s="95" t="s">
        <v>74</v>
      </c>
      <c r="E93" s="96">
        <v>0.3</v>
      </c>
      <c r="F93" s="72" t="str">
        <f>'[1]Formulacion_POA '!F90</f>
        <v xml:space="preserve">Realizar seguimiento trimestral de la atención al ciudadano y del Servicio al ciudadano  </v>
      </c>
      <c r="G93" s="73" t="str">
        <f>'[1]Formulacion_POA '!G90</f>
        <v>Grupo de  Servicio al Ciudadano - Delegatura para la supervisión del ahorro y la forma asociativa</v>
      </c>
      <c r="H93" s="73" t="str">
        <f>'[1]Formulacion_POA '!H90</f>
        <v xml:space="preserve">(Nº de seguimientos realizados//No seguimientos programados </v>
      </c>
      <c r="I93" s="73">
        <f>'[1]Formulacion_POA '!I90</f>
        <v>3</v>
      </c>
      <c r="J93" s="73">
        <f t="shared" si="0"/>
        <v>3</v>
      </c>
      <c r="K93" s="74">
        <f>'[1]Formulacion_POA '!J90</f>
        <v>1</v>
      </c>
      <c r="L93" s="75">
        <f>'[1]Formulacion_POA '!K90</f>
        <v>43101</v>
      </c>
      <c r="M93" s="76">
        <f>'[1]Formulacion_POA '!L90</f>
        <v>43464</v>
      </c>
      <c r="N93" s="77">
        <f>'[1]F-TRI-1'!M91</f>
        <v>0</v>
      </c>
      <c r="O93" s="74">
        <f>'[1]F-TRI-1'!N91</f>
        <v>0</v>
      </c>
      <c r="P93" s="73">
        <f>'[1]F-TRI-2'!M91</f>
        <v>0</v>
      </c>
      <c r="Q93" s="78">
        <f>'[1]F-TRI-2'!N91</f>
        <v>0</v>
      </c>
      <c r="R93" s="73">
        <f>'[1]F-TRI-3'!M91</f>
        <v>0</v>
      </c>
      <c r="S93" s="78">
        <f>'[1]F-TRI-3'!N91</f>
        <v>0</v>
      </c>
      <c r="T93" s="73">
        <f>'[1]F-TRI-4'!M91</f>
        <v>0</v>
      </c>
      <c r="U93" s="78">
        <f>'[1]F-TRI-4'!N91</f>
        <v>0</v>
      </c>
      <c r="V93" s="73">
        <f t="shared" si="1"/>
        <v>0</v>
      </c>
      <c r="W93" s="79">
        <f t="shared" si="2"/>
        <v>0</v>
      </c>
      <c r="X93" s="97">
        <v>0</v>
      </c>
      <c r="Y93" s="98">
        <f>SUM('[1]F-TRI-1'!P91+'[1]F-TRI-2'!P91+'[1]F-TRI-3'!P91+'[1]F-TRI-4'!P91)</f>
        <v>0</v>
      </c>
      <c r="Z93" s="96">
        <f t="shared" si="3"/>
        <v>0</v>
      </c>
      <c r="AA93" s="80"/>
      <c r="AB93" s="81"/>
      <c r="AC93" s="81"/>
      <c r="AD93" s="81"/>
      <c r="AE93" s="82"/>
      <c r="AF93" s="50"/>
      <c r="AG93" s="51"/>
      <c r="AH93" s="51"/>
      <c r="AI93" s="51"/>
      <c r="AJ93" s="51"/>
      <c r="AK93" s="51"/>
      <c r="AL93" s="52"/>
    </row>
    <row r="94" spans="1:38" ht="63.75" x14ac:dyDescent="0.25">
      <c r="A94" s="69">
        <v>85</v>
      </c>
      <c r="B94" s="70"/>
      <c r="C94" s="70"/>
      <c r="D94" s="95" t="s">
        <v>75</v>
      </c>
      <c r="E94" s="96">
        <v>0.1</v>
      </c>
      <c r="F94" s="72" t="str">
        <f>'[1]Formulacion_POA '!F91</f>
        <v>Difundir las cartillas y documentos que incluyan  deberes y derechos de los asociados y las organizaciones vigiladas</v>
      </c>
      <c r="G94" s="73" t="str">
        <f>'[1]Formulacion_POA '!G91</f>
        <v>Oficina de Comunicaciones
Despacho</v>
      </c>
      <c r="H94" s="73" t="str">
        <f>'[1]Formulacion_POA '!H91</f>
        <v xml:space="preserve">No de eventos en los que se promociona las cartillas y documentos donde se promocionan las cartillas  / No, de eventos programados </v>
      </c>
      <c r="I94" s="73">
        <f>'[1]Formulacion_POA '!I91</f>
        <v>4</v>
      </c>
      <c r="J94" s="73">
        <f t="shared" si="0"/>
        <v>4</v>
      </c>
      <c r="K94" s="74">
        <f>'[1]Formulacion_POA '!J91</f>
        <v>1</v>
      </c>
      <c r="L94" s="75">
        <f>'[1]Formulacion_POA '!K91</f>
        <v>43101</v>
      </c>
      <c r="M94" s="76">
        <f>'[1]Formulacion_POA '!L91</f>
        <v>43464</v>
      </c>
      <c r="N94" s="77">
        <f>'[1]F-TRI-1'!M92</f>
        <v>1</v>
      </c>
      <c r="O94" s="74">
        <f>'[1]F-TRI-1'!N92</f>
        <v>0.25</v>
      </c>
      <c r="P94" s="73">
        <f>'[1]F-TRI-2'!M92</f>
        <v>0</v>
      </c>
      <c r="Q94" s="78">
        <f>'[1]F-TRI-2'!N92</f>
        <v>0</v>
      </c>
      <c r="R94" s="73">
        <f>'[1]F-TRI-3'!M92</f>
        <v>0</v>
      </c>
      <c r="S94" s="78">
        <f>'[1]F-TRI-3'!N92</f>
        <v>0</v>
      </c>
      <c r="T94" s="73">
        <f>'[1]F-TRI-4'!M92</f>
        <v>0</v>
      </c>
      <c r="U94" s="78">
        <f>'[1]F-TRI-4'!N92</f>
        <v>0</v>
      </c>
      <c r="V94" s="73">
        <f t="shared" si="1"/>
        <v>1</v>
      </c>
      <c r="W94" s="79">
        <f t="shared" si="2"/>
        <v>0.25</v>
      </c>
      <c r="X94" s="97">
        <v>0</v>
      </c>
      <c r="Y94" s="98">
        <f>SUM('[1]F-TRI-1'!P92+'[1]F-TRI-2'!P92+'[1]F-TRI-3'!P92+'[1]F-TRI-4'!P92)</f>
        <v>0</v>
      </c>
      <c r="Z94" s="96">
        <f t="shared" si="3"/>
        <v>0</v>
      </c>
      <c r="AA94" s="80"/>
      <c r="AB94" s="81"/>
      <c r="AC94" s="81"/>
      <c r="AD94" s="81"/>
      <c r="AE94" s="82"/>
      <c r="AF94" s="50"/>
      <c r="AG94" s="51"/>
      <c r="AH94" s="51"/>
      <c r="AI94" s="51"/>
      <c r="AJ94" s="51"/>
      <c r="AK94" s="51"/>
      <c r="AL94" s="52"/>
    </row>
    <row r="95" spans="1:38" ht="51.75" thickBot="1" x14ac:dyDescent="0.3">
      <c r="A95" s="123">
        <v>86</v>
      </c>
      <c r="B95" s="44"/>
      <c r="C95" s="44"/>
      <c r="D95" s="125" t="s">
        <v>76</v>
      </c>
      <c r="E95" s="102">
        <v>0.4</v>
      </c>
      <c r="F95" s="103" t="str">
        <f>'[1]Formulacion_POA '!F92</f>
        <v>Realizar acciones de promoción para la conformación de veedurías ciudadanas.</v>
      </c>
      <c r="G95" s="104" t="str">
        <f>'[1]Formulacion_POA '!G92</f>
        <v>Grupo de  Servicio al Ciudadano - Delegatura para la supervisión del ahorro y la forma asociativa 
Despacho</v>
      </c>
      <c r="H95" s="104" t="str">
        <f>'[1]Formulacion_POA '!H92</f>
        <v xml:space="preserve"> (N° de Veedurías Ciudadanas conformadas/N° de Veedurías Ciudadanas a conformar)</v>
      </c>
      <c r="I95" s="104">
        <f>'[1]Formulacion_POA '!I92</f>
        <v>1</v>
      </c>
      <c r="J95" s="104">
        <f t="shared" si="0"/>
        <v>1</v>
      </c>
      <c r="K95" s="105">
        <f>'[1]Formulacion_POA '!J92</f>
        <v>1</v>
      </c>
      <c r="L95" s="106" t="str">
        <f>'[1]Formulacion_POA '!K92</f>
        <v>30/06/218</v>
      </c>
      <c r="M95" s="107">
        <f>'[1]Formulacion_POA '!L92</f>
        <v>43464</v>
      </c>
      <c r="N95" s="126">
        <f>'[1]F-TRI-1'!M93</f>
        <v>0</v>
      </c>
      <c r="O95" s="105">
        <f>'[1]F-TRI-1'!N93</f>
        <v>0</v>
      </c>
      <c r="P95" s="104">
        <f>'[1]F-TRI-2'!M93</f>
        <v>0</v>
      </c>
      <c r="Q95" s="109">
        <f>'[1]F-TRI-2'!N93</f>
        <v>0</v>
      </c>
      <c r="R95" s="104">
        <f>'[1]F-TRI-3'!M93</f>
        <v>0</v>
      </c>
      <c r="S95" s="109">
        <f>'[1]F-TRI-3'!N93</f>
        <v>0</v>
      </c>
      <c r="T95" s="104">
        <f>'[1]F-TRI-4'!M93</f>
        <v>0</v>
      </c>
      <c r="U95" s="109">
        <f>'[1]F-TRI-4'!N93</f>
        <v>0</v>
      </c>
      <c r="V95" s="105">
        <f t="shared" si="1"/>
        <v>0</v>
      </c>
      <c r="W95" s="110">
        <f t="shared" si="2"/>
        <v>0</v>
      </c>
      <c r="X95" s="111">
        <v>0</v>
      </c>
      <c r="Y95" s="112">
        <f>SUM('[1]F-TRI-1'!P93+'[1]F-TRI-2'!P93+'[1]F-TRI-3'!P93+'[1]F-TRI-4'!P93)</f>
        <v>0</v>
      </c>
      <c r="Z95" s="102">
        <f t="shared" si="3"/>
        <v>0</v>
      </c>
      <c r="AA95" s="113"/>
      <c r="AB95" s="114"/>
      <c r="AC95" s="114"/>
      <c r="AD95" s="114"/>
      <c r="AE95" s="115"/>
      <c r="AF95" s="50"/>
      <c r="AG95" s="51"/>
      <c r="AH95" s="51"/>
      <c r="AI95" s="51"/>
      <c r="AJ95" s="51"/>
      <c r="AK95" s="51"/>
      <c r="AL95" s="52"/>
    </row>
    <row r="96" spans="1:38" ht="63.75" x14ac:dyDescent="0.25">
      <c r="A96" s="53">
        <v>87</v>
      </c>
      <c r="B96" s="54" t="s">
        <v>77</v>
      </c>
      <c r="C96" s="58" t="s">
        <v>78</v>
      </c>
      <c r="D96" s="127" t="s">
        <v>79</v>
      </c>
      <c r="E96" s="119">
        <v>1</v>
      </c>
      <c r="F96" s="57" t="str">
        <f>'[1]Formulacion_POA '!F93</f>
        <v>Identificar causas de fallos condenatorios en contra de la Superintendencia.
Construir acciones para mitigar las causas que originaron fallos condenatorios.
Ejecutar dichas acciones dentro del término programado.</v>
      </c>
      <c r="G96" s="58" t="str">
        <f>'[1]Formulacion_POA '!G93</f>
        <v>Oficina Asesora Jurídica</v>
      </c>
      <c r="H96" s="58" t="str">
        <f>'[1]Formulacion_POA '!H93</f>
        <v>% avance en la identificación, elaboración de acciones y ejecución de éstas dentro de la política para la prevención del daño antijurídico.</v>
      </c>
      <c r="I96" s="59">
        <f>'[1]Formulacion_POA '!I93</f>
        <v>1</v>
      </c>
      <c r="J96" s="59">
        <f t="shared" si="0"/>
        <v>1</v>
      </c>
      <c r="K96" s="59">
        <f>'[1]Formulacion_POA '!J93</f>
        <v>1</v>
      </c>
      <c r="L96" s="60">
        <f>'[1]Formulacion_POA '!K93</f>
        <v>43132</v>
      </c>
      <c r="M96" s="61">
        <f>'[1]Formulacion_POA '!L93</f>
        <v>43464</v>
      </c>
      <c r="N96" s="124">
        <f>'[1]F-TRI-1'!M94</f>
        <v>0.25</v>
      </c>
      <c r="O96" s="59">
        <f>'[1]F-TRI-1'!N94</f>
        <v>0.25</v>
      </c>
      <c r="P96" s="58">
        <f>'[1]F-TRI-2'!M94</f>
        <v>0</v>
      </c>
      <c r="Q96" s="63">
        <f>'[1]F-TRI-2'!N94</f>
        <v>0</v>
      </c>
      <c r="R96" s="58">
        <f>'[1]F-TRI-3'!M94</f>
        <v>0</v>
      </c>
      <c r="S96" s="63">
        <f>'[1]F-TRI-3'!N94</f>
        <v>0</v>
      </c>
      <c r="T96" s="58">
        <f>'[1]F-TRI-4'!M94</f>
        <v>0</v>
      </c>
      <c r="U96" s="63">
        <f>'[1]F-TRI-4'!N94</f>
        <v>0</v>
      </c>
      <c r="V96" s="59">
        <f t="shared" si="1"/>
        <v>0.25</v>
      </c>
      <c r="W96" s="64">
        <f t="shared" si="2"/>
        <v>0.25</v>
      </c>
      <c r="X96" s="117">
        <v>0</v>
      </c>
      <c r="Y96" s="118">
        <f>SUM('[1]F-TRI-1'!P94+'[1]F-TRI-2'!P94+'[1]F-TRI-3'!P94+'[1]F-TRI-4'!P94)</f>
        <v>0</v>
      </c>
      <c r="Z96" s="119">
        <f t="shared" si="3"/>
        <v>0</v>
      </c>
      <c r="AA96" s="120"/>
      <c r="AB96" s="121"/>
      <c r="AC96" s="121"/>
      <c r="AD96" s="121"/>
      <c r="AE96" s="122"/>
      <c r="AF96" s="50"/>
      <c r="AG96" s="51"/>
      <c r="AH96" s="51"/>
      <c r="AI96" s="51"/>
      <c r="AJ96" s="51"/>
      <c r="AK96" s="51"/>
      <c r="AL96" s="52"/>
    </row>
    <row r="97" spans="1:38" ht="25.5" x14ac:dyDescent="0.25">
      <c r="A97" s="69">
        <v>88</v>
      </c>
      <c r="B97" s="70"/>
      <c r="C97" s="90" t="s">
        <v>80</v>
      </c>
      <c r="D97" s="95" t="s">
        <v>81</v>
      </c>
      <c r="E97" s="96">
        <v>0.5</v>
      </c>
      <c r="F97" s="72" t="str">
        <f>'[1]Formulacion_POA '!F94</f>
        <v>Emitir criterios unificadores en aspectos de supervisión</v>
      </c>
      <c r="G97" s="73" t="str">
        <f>'[1]Formulacion_POA '!G94</f>
        <v>Oficina Asesora Jurídica</v>
      </c>
      <c r="H97" s="73" t="str">
        <f>'[1]Formulacion_POA '!H94</f>
        <v>Cinco (5) conceptos unificados en aspectos de supervisión.</v>
      </c>
      <c r="I97" s="74">
        <f>'[1]Formulacion_POA '!I94</f>
        <v>1</v>
      </c>
      <c r="J97" s="74">
        <f t="shared" si="0"/>
        <v>1</v>
      </c>
      <c r="K97" s="74">
        <f>'[1]Formulacion_POA '!J94</f>
        <v>1</v>
      </c>
      <c r="L97" s="75">
        <f>'[1]Formulacion_POA '!K94</f>
        <v>43132</v>
      </c>
      <c r="M97" s="76">
        <f>'[1]Formulacion_POA '!L94</f>
        <v>43464</v>
      </c>
      <c r="N97" s="88">
        <f>'[1]F-TRI-1'!M95</f>
        <v>0</v>
      </c>
      <c r="O97" s="74">
        <f>'[1]F-TRI-1'!N95</f>
        <v>0</v>
      </c>
      <c r="P97" s="73">
        <f>'[1]F-TRI-2'!M95</f>
        <v>0</v>
      </c>
      <c r="Q97" s="78">
        <f>'[1]F-TRI-2'!N95</f>
        <v>0</v>
      </c>
      <c r="R97" s="73">
        <f>'[1]F-TRI-3'!M95</f>
        <v>0</v>
      </c>
      <c r="S97" s="78">
        <f>'[1]F-TRI-3'!N95</f>
        <v>0</v>
      </c>
      <c r="T97" s="73">
        <f>'[1]F-TRI-4'!M95</f>
        <v>0</v>
      </c>
      <c r="U97" s="78">
        <f>'[1]F-TRI-4'!N95</f>
        <v>0</v>
      </c>
      <c r="V97" s="74">
        <f t="shared" si="1"/>
        <v>0</v>
      </c>
      <c r="W97" s="79">
        <f t="shared" si="2"/>
        <v>0</v>
      </c>
      <c r="X97" s="97">
        <v>0</v>
      </c>
      <c r="Y97" s="98">
        <f>SUM('[1]F-TRI-1'!P95+'[1]F-TRI-2'!P95+'[1]F-TRI-3'!P95+'[1]F-TRI-4'!P95)</f>
        <v>0</v>
      </c>
      <c r="Z97" s="96">
        <f t="shared" si="3"/>
        <v>0</v>
      </c>
      <c r="AA97" s="80"/>
      <c r="AB97" s="81"/>
      <c r="AC97" s="81"/>
      <c r="AD97" s="81"/>
      <c r="AE97" s="82"/>
      <c r="AF97" s="50"/>
      <c r="AG97" s="51"/>
      <c r="AH97" s="51"/>
      <c r="AI97" s="51"/>
      <c r="AJ97" s="51"/>
      <c r="AK97" s="51"/>
      <c r="AL97" s="52"/>
    </row>
    <row r="98" spans="1:38" ht="38.25" x14ac:dyDescent="0.25">
      <c r="A98" s="69">
        <v>89</v>
      </c>
      <c r="B98" s="70"/>
      <c r="C98" s="83"/>
      <c r="D98" s="128" t="s">
        <v>82</v>
      </c>
      <c r="E98" s="96">
        <v>0.5</v>
      </c>
      <c r="F98" s="72" t="str">
        <f>'[1]Formulacion_POA '!F95</f>
        <v>Compilar la normativa aplicable al sector vigilado por la Supersolidaria.</v>
      </c>
      <c r="G98" s="73" t="str">
        <f>'[1]Formulacion_POA '!G95</f>
        <v>Oficina Asesora Jurídica</v>
      </c>
      <c r="H98" s="73" t="str">
        <f>'[1]Formulacion_POA '!H95</f>
        <v>N° de normas identificadas / N° de normas existentes que aplican al sector vigilado</v>
      </c>
      <c r="I98" s="74">
        <f>'[1]Formulacion_POA '!I95</f>
        <v>1</v>
      </c>
      <c r="J98" s="74">
        <f t="shared" si="0"/>
        <v>1</v>
      </c>
      <c r="K98" s="74">
        <f>'[1]Formulacion_POA '!J95</f>
        <v>1</v>
      </c>
      <c r="L98" s="75">
        <f>'[1]Formulacion_POA '!K95</f>
        <v>43132</v>
      </c>
      <c r="M98" s="76">
        <f>'[1]Formulacion_POA '!L95</f>
        <v>43464</v>
      </c>
      <c r="N98" s="77">
        <f>'[1]F-TRI-1'!M96</f>
        <v>0</v>
      </c>
      <c r="O98" s="74">
        <f>'[1]F-TRI-1'!N96</f>
        <v>0</v>
      </c>
      <c r="P98" s="73">
        <f>'[1]F-TRI-2'!M96</f>
        <v>0</v>
      </c>
      <c r="Q98" s="78">
        <f>'[1]F-TRI-2'!N96</f>
        <v>0</v>
      </c>
      <c r="R98" s="73">
        <f>'[1]F-TRI-3'!M96</f>
        <v>0</v>
      </c>
      <c r="S98" s="78">
        <f>'[1]F-TRI-3'!N96</f>
        <v>0</v>
      </c>
      <c r="T98" s="73">
        <f>'[1]F-TRI-4'!M96</f>
        <v>0</v>
      </c>
      <c r="U98" s="78">
        <f>'[1]F-TRI-4'!N96</f>
        <v>0</v>
      </c>
      <c r="V98" s="73">
        <f t="shared" si="1"/>
        <v>0</v>
      </c>
      <c r="W98" s="79">
        <f t="shared" si="2"/>
        <v>0</v>
      </c>
      <c r="X98" s="97">
        <v>0</v>
      </c>
      <c r="Y98" s="98">
        <f>SUM('[1]F-TRI-1'!P96+'[1]F-TRI-2'!P96+'[1]F-TRI-3'!P96+'[1]F-TRI-4'!P96)</f>
        <v>0</v>
      </c>
      <c r="Z98" s="96">
        <f t="shared" si="3"/>
        <v>0</v>
      </c>
      <c r="AA98" s="80"/>
      <c r="AB98" s="81"/>
      <c r="AC98" s="81"/>
      <c r="AD98" s="81"/>
      <c r="AE98" s="82"/>
      <c r="AF98" s="50"/>
      <c r="AG98" s="51"/>
      <c r="AH98" s="51"/>
      <c r="AI98" s="51"/>
      <c r="AJ98" s="51"/>
      <c r="AK98" s="51"/>
      <c r="AL98" s="52"/>
    </row>
    <row r="99" spans="1:38" ht="51" x14ac:dyDescent="0.25">
      <c r="A99" s="69">
        <v>90</v>
      </c>
      <c r="B99" s="70"/>
      <c r="C99" s="90" t="s">
        <v>83</v>
      </c>
      <c r="D99" s="128" t="s">
        <v>84</v>
      </c>
      <c r="E99" s="96">
        <v>0.5</v>
      </c>
      <c r="F99" s="72" t="str">
        <f>'[1]Formulacion_POA '!F96</f>
        <v>Presentar y conceptuar sobre  iniciativas legislativas o reglamentarias aplicables al sector</v>
      </c>
      <c r="G99" s="73" t="str">
        <f>'[1]Formulacion_POA '!G96</f>
        <v>Oficina Asesora Jurídica</v>
      </c>
      <c r="H99" s="73" t="str">
        <f>'[1]Formulacion_POA '!H96</f>
        <v>N° proyectos legislativos analizados / N° total de proyectos legislativos presentados para análisis</v>
      </c>
      <c r="I99" s="74">
        <f>'[1]Formulacion_POA '!I96</f>
        <v>1</v>
      </c>
      <c r="J99" s="74">
        <f t="shared" si="0"/>
        <v>1</v>
      </c>
      <c r="K99" s="74">
        <f>'[1]Formulacion_POA '!J96</f>
        <v>1</v>
      </c>
      <c r="L99" s="75">
        <f>'[1]Formulacion_POA '!K96</f>
        <v>43132</v>
      </c>
      <c r="M99" s="76">
        <f>'[1]Formulacion_POA '!L96</f>
        <v>43464</v>
      </c>
      <c r="N99" s="88">
        <f>'[1]F-TRI-1'!M97</f>
        <v>0</v>
      </c>
      <c r="O99" s="74">
        <f>'[1]F-TRI-1'!N97</f>
        <v>0</v>
      </c>
      <c r="P99" s="73">
        <f>'[1]F-TRI-2'!M97</f>
        <v>0</v>
      </c>
      <c r="Q99" s="78">
        <f>'[1]F-TRI-2'!N97</f>
        <v>0</v>
      </c>
      <c r="R99" s="73">
        <f>'[1]F-TRI-3'!M97</f>
        <v>0</v>
      </c>
      <c r="S99" s="78">
        <f>'[1]F-TRI-3'!N97</f>
        <v>0</v>
      </c>
      <c r="T99" s="73">
        <f>'[1]F-TRI-4'!M97</f>
        <v>0</v>
      </c>
      <c r="U99" s="78">
        <f>'[1]F-TRI-4'!N97</f>
        <v>0</v>
      </c>
      <c r="V99" s="74">
        <f t="shared" si="1"/>
        <v>0</v>
      </c>
      <c r="W99" s="79">
        <f t="shared" si="2"/>
        <v>0</v>
      </c>
      <c r="X99" s="97">
        <v>0</v>
      </c>
      <c r="Y99" s="98">
        <f>SUM('[1]F-TRI-1'!P97+'[1]F-TRI-2'!P97+'[1]F-TRI-3'!P97+'[1]F-TRI-4'!P97)</f>
        <v>0</v>
      </c>
      <c r="Z99" s="96">
        <f t="shared" si="3"/>
        <v>0</v>
      </c>
      <c r="AA99" s="80"/>
      <c r="AB99" s="81"/>
      <c r="AC99" s="81"/>
      <c r="AD99" s="81"/>
      <c r="AE99" s="82"/>
      <c r="AF99" s="50"/>
      <c r="AG99" s="51"/>
      <c r="AH99" s="51"/>
      <c r="AI99" s="51"/>
      <c r="AJ99" s="51"/>
      <c r="AK99" s="51"/>
      <c r="AL99" s="52"/>
    </row>
    <row r="100" spans="1:38" ht="63.75" x14ac:dyDescent="0.25">
      <c r="A100" s="69">
        <v>91</v>
      </c>
      <c r="B100" s="70"/>
      <c r="C100" s="70"/>
      <c r="D100" s="99" t="s">
        <v>85</v>
      </c>
      <c r="E100" s="86">
        <v>0.5</v>
      </c>
      <c r="F100" s="72" t="str">
        <f>'[1]Formulacion_POA '!F97</f>
        <v xml:space="preserve">Proyectar  un ajuste a la Circular Básica Contable y Financiera en materia de riesgo de crédito y riesgo de liquidez r   </v>
      </c>
      <c r="G100" s="73" t="str">
        <f>'[1]Formulacion_POA '!G97</f>
        <v>Delegatura  la supervisión del ahorro y la forma asociativa 
Delegatura para la supervisión de la actividad financiera
Despacho</v>
      </c>
      <c r="H100" s="73" t="str">
        <f>'[1]Formulacion_POA '!H97</f>
        <v xml:space="preserve">  N° marcos regulatorios expedidos / N° de marcos regulatorios proyectados </v>
      </c>
      <c r="I100" s="73">
        <f>'[1]Formulacion_POA '!I97</f>
        <v>1</v>
      </c>
      <c r="J100" s="73">
        <f t="shared" si="0"/>
        <v>1</v>
      </c>
      <c r="K100" s="74">
        <f>'[1]Formulacion_POA '!J97</f>
        <v>0.3</v>
      </c>
      <c r="L100" s="75">
        <f>'[1]Formulacion_POA '!K97</f>
        <v>43191</v>
      </c>
      <c r="M100" s="76">
        <f>'[1]Formulacion_POA '!L97</f>
        <v>43464</v>
      </c>
      <c r="N100" s="77">
        <f>'[1]F-TRI-1'!M98</f>
        <v>0</v>
      </c>
      <c r="O100" s="74">
        <f>'[1]F-TRI-1'!N98</f>
        <v>0</v>
      </c>
      <c r="P100" s="73">
        <f>'[1]F-TRI-2'!M98</f>
        <v>0</v>
      </c>
      <c r="Q100" s="78">
        <f>'[1]F-TRI-2'!N98</f>
        <v>0</v>
      </c>
      <c r="R100" s="73">
        <f>'[1]F-TRI-3'!M98</f>
        <v>0</v>
      </c>
      <c r="S100" s="78">
        <f>'[1]F-TRI-3'!N98</f>
        <v>0</v>
      </c>
      <c r="T100" s="73">
        <f>'[1]F-TRI-4'!M98</f>
        <v>0</v>
      </c>
      <c r="U100" s="78">
        <f>'[1]F-TRI-4'!N98</f>
        <v>0</v>
      </c>
      <c r="V100" s="73">
        <f t="shared" si="1"/>
        <v>0</v>
      </c>
      <c r="W100" s="79">
        <f t="shared" si="2"/>
        <v>0</v>
      </c>
      <c r="X100" s="97">
        <v>0</v>
      </c>
      <c r="Y100" s="98">
        <f>SUM('[1]F-TRI-1'!P98+'[1]F-TRI-2'!P98+'[1]F-TRI-3'!P98+'[1]F-TRI-4'!P98)</f>
        <v>0</v>
      </c>
      <c r="Z100" s="96">
        <f t="shared" si="3"/>
        <v>0</v>
      </c>
      <c r="AA100" s="80"/>
      <c r="AB100" s="81"/>
      <c r="AC100" s="81"/>
      <c r="AD100" s="81"/>
      <c r="AE100" s="82"/>
      <c r="AF100" s="50"/>
      <c r="AG100" s="51"/>
      <c r="AH100" s="51"/>
      <c r="AI100" s="51"/>
      <c r="AJ100" s="51"/>
      <c r="AK100" s="51"/>
      <c r="AL100" s="52"/>
    </row>
    <row r="101" spans="1:38" ht="63.75" x14ac:dyDescent="0.25">
      <c r="A101" s="69">
        <v>92</v>
      </c>
      <c r="B101" s="70"/>
      <c r="C101" s="70"/>
      <c r="D101" s="70"/>
      <c r="E101" s="71"/>
      <c r="F101" s="72" t="str">
        <f>'[1]Formulacion_POA '!F98</f>
        <v>Revisar t/o actulaizar la Circular Básica Contable y Financiera y Circular Básica Jurídica, en cuanto a NIF, SARL Y SARLAFT</v>
      </c>
      <c r="G101" s="73" t="str">
        <f>'[1]Formulacion_POA '!G98</f>
        <v>Delegatura  la supervisión del ahorro y la forma asociativa 
Delegatura para la supervisión de la actividad financiera
Despacho</v>
      </c>
      <c r="H101" s="73" t="str">
        <f>'[1]Formulacion_POA '!H98</f>
        <v xml:space="preserve">  N° de revisiones  N° de circulares proyectadas a ajustar  </v>
      </c>
      <c r="I101" s="73">
        <f>'[1]Formulacion_POA '!I98</f>
        <v>2</v>
      </c>
      <c r="J101" s="73">
        <f t="shared" si="0"/>
        <v>2</v>
      </c>
      <c r="K101" s="74">
        <f>'[1]Formulacion_POA '!J98</f>
        <v>0.3</v>
      </c>
      <c r="L101" s="75">
        <f>'[1]Formulacion_POA '!K98</f>
        <v>43191</v>
      </c>
      <c r="M101" s="76">
        <f>'[1]Formulacion_POA '!L98</f>
        <v>43464</v>
      </c>
      <c r="N101" s="77">
        <f>'[1]F-TRI-1'!M99</f>
        <v>0</v>
      </c>
      <c r="O101" s="74">
        <f>'[1]F-TRI-1'!N99</f>
        <v>0</v>
      </c>
      <c r="P101" s="73">
        <f>'[1]F-TRI-2'!M99</f>
        <v>0</v>
      </c>
      <c r="Q101" s="78">
        <f>'[1]F-TRI-2'!N99</f>
        <v>0</v>
      </c>
      <c r="R101" s="73">
        <f>'[1]F-TRI-3'!M99</f>
        <v>0</v>
      </c>
      <c r="S101" s="78">
        <f>'[1]F-TRI-3'!N99</f>
        <v>0</v>
      </c>
      <c r="T101" s="73">
        <f>'[1]F-TRI-4'!M99</f>
        <v>0</v>
      </c>
      <c r="U101" s="78">
        <f>'[1]F-TRI-4'!N99</f>
        <v>0</v>
      </c>
      <c r="V101" s="73">
        <f t="shared" si="1"/>
        <v>0</v>
      </c>
      <c r="W101" s="79">
        <f t="shared" si="2"/>
        <v>0</v>
      </c>
      <c r="X101" s="97">
        <v>0</v>
      </c>
      <c r="Y101" s="98">
        <f>SUM('[1]F-TRI-1'!P99+'[1]F-TRI-2'!P99+'[1]F-TRI-3'!P99+'[1]F-TRI-4'!P99)</f>
        <v>0</v>
      </c>
      <c r="Z101" s="96">
        <f t="shared" si="3"/>
        <v>0</v>
      </c>
      <c r="AA101" s="80"/>
      <c r="AB101" s="81"/>
      <c r="AC101" s="81"/>
      <c r="AD101" s="81"/>
      <c r="AE101" s="82"/>
      <c r="AF101" s="50"/>
      <c r="AG101" s="51"/>
      <c r="AH101" s="51"/>
      <c r="AI101" s="51"/>
      <c r="AJ101" s="51"/>
      <c r="AK101" s="51"/>
      <c r="AL101" s="52"/>
    </row>
    <row r="102" spans="1:38" ht="36" customHeight="1" thickBot="1" x14ac:dyDescent="0.3">
      <c r="A102" s="123">
        <v>93</v>
      </c>
      <c r="B102" s="44"/>
      <c r="C102" s="44"/>
      <c r="D102" s="44"/>
      <c r="E102" s="45"/>
      <c r="F102" s="103" t="str">
        <f>'[1]Formulacion_POA '!F99</f>
        <v xml:space="preserve">Realizar la revisión jurídica para la emisión de las normas, según la solicitud de parte de las Misionales </v>
      </c>
      <c r="G102" s="104" t="str">
        <f>'[1]Formulacion_POA '!G99</f>
        <v>Oficina Asesora Jurídica</v>
      </c>
      <c r="H102" s="104" t="str">
        <f>'[1]Formulacion_POA '!H99</f>
        <v>No. de revisiones realizadas/ No. de revisiones solicitadas</v>
      </c>
      <c r="I102" s="104">
        <f>'[1]Formulacion_POA '!I99</f>
        <v>2</v>
      </c>
      <c r="J102" s="104">
        <f t="shared" si="0"/>
        <v>2</v>
      </c>
      <c r="K102" s="105">
        <f>'[1]Formulacion_POA '!J99</f>
        <v>0.4</v>
      </c>
      <c r="L102" s="106">
        <f>'[1]Formulacion_POA '!K99</f>
        <v>43221</v>
      </c>
      <c r="M102" s="107">
        <f>'[1]Formulacion_POA '!L99</f>
        <v>43464</v>
      </c>
      <c r="N102" s="108">
        <f>'[1]F-TRI-1'!M100</f>
        <v>0</v>
      </c>
      <c r="O102" s="105">
        <f>'[1]F-TRI-1'!N100</f>
        <v>0</v>
      </c>
      <c r="P102" s="104">
        <f>'[1]F-TRI-2'!M100</f>
        <v>0</v>
      </c>
      <c r="Q102" s="109">
        <f>'[1]F-TRI-2'!N100</f>
        <v>0</v>
      </c>
      <c r="R102" s="104">
        <f>'[1]F-TRI-3'!M100</f>
        <v>0</v>
      </c>
      <c r="S102" s="109">
        <f>'[1]F-TRI-3'!N100</f>
        <v>0</v>
      </c>
      <c r="T102" s="104">
        <f>'[1]F-TRI-4'!M100</f>
        <v>0</v>
      </c>
      <c r="U102" s="109">
        <f>'[1]F-TRI-4'!N100</f>
        <v>0</v>
      </c>
      <c r="V102" s="104">
        <f t="shared" si="1"/>
        <v>0</v>
      </c>
      <c r="W102" s="110">
        <f t="shared" si="2"/>
        <v>0</v>
      </c>
      <c r="X102" s="111">
        <v>0</v>
      </c>
      <c r="Y102" s="112">
        <f>SUM('[1]F-TRI-1'!P100+'[1]F-TRI-2'!P100+'[1]F-TRI-3'!P100+'[1]F-TRI-4'!P100)</f>
        <v>0</v>
      </c>
      <c r="Z102" s="102">
        <f t="shared" si="3"/>
        <v>0</v>
      </c>
      <c r="AA102" s="113"/>
      <c r="AB102" s="114"/>
      <c r="AC102" s="114"/>
      <c r="AD102" s="114"/>
      <c r="AE102" s="115"/>
      <c r="AF102" s="50"/>
      <c r="AG102" s="51"/>
      <c r="AH102" s="51"/>
      <c r="AI102" s="51"/>
      <c r="AJ102" s="51"/>
      <c r="AK102" s="51"/>
      <c r="AL102" s="52"/>
    </row>
    <row r="103" spans="1:38" ht="38.25" x14ac:dyDescent="0.25">
      <c r="A103" s="53">
        <v>94</v>
      </c>
      <c r="B103" s="54" t="s">
        <v>86</v>
      </c>
      <c r="C103" s="54" t="s">
        <v>87</v>
      </c>
      <c r="D103" s="55" t="s">
        <v>88</v>
      </c>
      <c r="E103" s="56">
        <v>0.2</v>
      </c>
      <c r="F103" s="57" t="str">
        <f>'[1]Formulacion_POA '!F100</f>
        <v>Identificar los mecanismos para garantizar el acceso a la información básica y sobre la estructura de la entidad en medios diferentes al medio electrónico (Min hacienda)</v>
      </c>
      <c r="G103" s="58" t="str">
        <f>'[1]Formulacion_POA '!G100</f>
        <v>Oficina de Comunicaciones</v>
      </c>
      <c r="H103" s="58" t="str">
        <f>'[1]Formulacion_POA '!H100</f>
        <v>Informe de identificación de canales</v>
      </c>
      <c r="I103" s="58">
        <f>'[1]Formulacion_POA '!I100</f>
        <v>1</v>
      </c>
      <c r="J103" s="58">
        <f t="shared" si="0"/>
        <v>1</v>
      </c>
      <c r="K103" s="59">
        <f>'[1]Formulacion_POA '!J100</f>
        <v>0.2</v>
      </c>
      <c r="L103" s="60">
        <f>'[1]Formulacion_POA '!K100</f>
        <v>43160</v>
      </c>
      <c r="M103" s="61">
        <f>'[1]Formulacion_POA '!L100</f>
        <v>43435</v>
      </c>
      <c r="N103" s="124">
        <f>'[1]F-TRI-1'!M101</f>
        <v>0</v>
      </c>
      <c r="O103" s="59">
        <f>'[1]F-TRI-1'!N101</f>
        <v>0</v>
      </c>
      <c r="P103" s="58">
        <f>'[1]F-TRI-2'!M101</f>
        <v>0</v>
      </c>
      <c r="Q103" s="63">
        <f>'[1]F-TRI-2'!N101</f>
        <v>0</v>
      </c>
      <c r="R103" s="58">
        <f>'[1]F-TRI-3'!M101</f>
        <v>0</v>
      </c>
      <c r="S103" s="63">
        <f>'[1]F-TRI-3'!N101</f>
        <v>0</v>
      </c>
      <c r="T103" s="58">
        <f>'[1]F-TRI-4'!M101</f>
        <v>0</v>
      </c>
      <c r="U103" s="63">
        <f>'[1]F-TRI-4'!N101</f>
        <v>0</v>
      </c>
      <c r="V103" s="59">
        <f t="shared" si="1"/>
        <v>0</v>
      </c>
      <c r="W103" s="64">
        <f t="shared" si="2"/>
        <v>0</v>
      </c>
      <c r="X103" s="117">
        <v>0</v>
      </c>
      <c r="Y103" s="118">
        <f>SUM('[1]F-TRI-1'!P101+'[1]F-TRI-2'!P101+'[1]F-TRI-3'!P101+'[1]F-TRI-4'!P101)</f>
        <v>0</v>
      </c>
      <c r="Z103" s="119">
        <f t="shared" si="3"/>
        <v>0</v>
      </c>
      <c r="AA103" s="120"/>
      <c r="AB103" s="121"/>
      <c r="AC103" s="121"/>
      <c r="AD103" s="121"/>
      <c r="AE103" s="122"/>
      <c r="AF103" s="50"/>
      <c r="AG103" s="51"/>
      <c r="AH103" s="51"/>
      <c r="AI103" s="51"/>
      <c r="AJ103" s="51"/>
      <c r="AK103" s="51"/>
      <c r="AL103" s="52"/>
    </row>
    <row r="104" spans="1:38" ht="38.25" x14ac:dyDescent="0.25">
      <c r="A104" s="69">
        <v>95</v>
      </c>
      <c r="B104" s="70"/>
      <c r="C104" s="70"/>
      <c r="D104" s="70"/>
      <c r="E104" s="71"/>
      <c r="F104" s="72" t="str">
        <f>'[1]Formulacion_POA '!F101</f>
        <v xml:space="preserve">Implementar un mecanismo para el acceso a la información básica y sobre la estructura de la entidad en medio diferentes al medio electrónico (Min hacienda) </v>
      </c>
      <c r="G104" s="73" t="str">
        <f>'[1]Formulacion_POA '!G101</f>
        <v>Oficina de Comunicaciones</v>
      </c>
      <c r="H104" s="73" t="str">
        <f>'[1]Formulacion_POA '!H101</f>
        <v>No. de mecanismos implementados/ No. de mecanismos programados</v>
      </c>
      <c r="I104" s="73">
        <f>'[1]Formulacion_POA '!I101</f>
        <v>1</v>
      </c>
      <c r="J104" s="73">
        <f t="shared" si="0"/>
        <v>1</v>
      </c>
      <c r="K104" s="74">
        <f>'[1]Formulacion_POA '!J101</f>
        <v>0.2</v>
      </c>
      <c r="L104" s="75">
        <f>'[1]Formulacion_POA '!K101</f>
        <v>43160</v>
      </c>
      <c r="M104" s="76">
        <f>'[1]Formulacion_POA '!L101</f>
        <v>43465</v>
      </c>
      <c r="N104" s="88">
        <f>'[1]F-TRI-1'!M102</f>
        <v>0</v>
      </c>
      <c r="O104" s="74">
        <f>'[1]F-TRI-1'!N102</f>
        <v>0</v>
      </c>
      <c r="P104" s="73">
        <f>'[1]F-TRI-2'!M102</f>
        <v>0</v>
      </c>
      <c r="Q104" s="78">
        <f>'[1]F-TRI-2'!N102</f>
        <v>0</v>
      </c>
      <c r="R104" s="73">
        <f>'[1]F-TRI-3'!M102</f>
        <v>0</v>
      </c>
      <c r="S104" s="78">
        <f>'[1]F-TRI-3'!N102</f>
        <v>0</v>
      </c>
      <c r="T104" s="73">
        <f>'[1]F-TRI-4'!M102</f>
        <v>0</v>
      </c>
      <c r="U104" s="78">
        <f>'[1]F-TRI-4'!N102</f>
        <v>0</v>
      </c>
      <c r="V104" s="74">
        <f t="shared" si="1"/>
        <v>0</v>
      </c>
      <c r="W104" s="79">
        <f t="shared" si="2"/>
        <v>0</v>
      </c>
      <c r="X104" s="97">
        <v>0</v>
      </c>
      <c r="Y104" s="98">
        <f>SUM('[1]F-TRI-1'!P102+'[1]F-TRI-2'!P102+'[1]F-TRI-3'!P102+'[1]F-TRI-4'!P102)</f>
        <v>0</v>
      </c>
      <c r="Z104" s="96">
        <f t="shared" si="3"/>
        <v>0</v>
      </c>
      <c r="AA104" s="80"/>
      <c r="AB104" s="81"/>
      <c r="AC104" s="81"/>
      <c r="AD104" s="81"/>
      <c r="AE104" s="82"/>
      <c r="AF104" s="50"/>
      <c r="AG104" s="51"/>
      <c r="AH104" s="51"/>
      <c r="AI104" s="51"/>
      <c r="AJ104" s="51"/>
      <c r="AK104" s="51"/>
      <c r="AL104" s="52"/>
    </row>
    <row r="105" spans="1:38" ht="38.25" x14ac:dyDescent="0.25">
      <c r="A105" s="69">
        <v>96</v>
      </c>
      <c r="B105" s="70"/>
      <c r="C105" s="70"/>
      <c r="D105" s="70"/>
      <c r="E105" s="71"/>
      <c r="F105" s="72" t="str">
        <f>'[1]Formulacion_POA '!F102</f>
        <v xml:space="preserve">Promover las campañas para fortalecer el portal Web y sensibilizar el uso de las APP (min hacienda) </v>
      </c>
      <c r="G105" s="73" t="str">
        <f>'[1]Formulacion_POA '!G102</f>
        <v>Oficina de Comunicaciones</v>
      </c>
      <c r="H105" s="73" t="str">
        <f>'[1]Formulacion_POA '!H102</f>
        <v>No. de campañas implementadas/ No. de campañas programadas</v>
      </c>
      <c r="I105" s="73">
        <f>'[1]Formulacion_POA '!I102</f>
        <v>2</v>
      </c>
      <c r="J105" s="73">
        <f t="shared" si="0"/>
        <v>2</v>
      </c>
      <c r="K105" s="74">
        <f>'[1]Formulacion_POA '!J102</f>
        <v>0.3</v>
      </c>
      <c r="L105" s="75">
        <f>'[1]Formulacion_POA '!K102</f>
        <v>43160</v>
      </c>
      <c r="M105" s="76">
        <f>'[1]Formulacion_POA '!L102</f>
        <v>43465</v>
      </c>
      <c r="N105" s="77">
        <f>'[1]F-TRI-1'!M103</f>
        <v>0</v>
      </c>
      <c r="O105" s="74">
        <f>'[1]F-TRI-1'!N103</f>
        <v>0</v>
      </c>
      <c r="P105" s="73">
        <f>'[1]F-TRI-2'!M103</f>
        <v>0</v>
      </c>
      <c r="Q105" s="78">
        <f>'[1]F-TRI-2'!N103</f>
        <v>0</v>
      </c>
      <c r="R105" s="73">
        <f>'[1]F-TRI-3'!M103</f>
        <v>0</v>
      </c>
      <c r="S105" s="78">
        <f>'[1]F-TRI-3'!N103</f>
        <v>0</v>
      </c>
      <c r="T105" s="73">
        <f>'[1]F-TRI-4'!M103</f>
        <v>0</v>
      </c>
      <c r="U105" s="78">
        <f>'[1]F-TRI-4'!N103</f>
        <v>0</v>
      </c>
      <c r="V105" s="73">
        <f t="shared" si="1"/>
        <v>0</v>
      </c>
      <c r="W105" s="79">
        <f t="shared" si="2"/>
        <v>0</v>
      </c>
      <c r="X105" s="97">
        <v>0</v>
      </c>
      <c r="Y105" s="98">
        <f>SUM('[1]F-TRI-1'!P103+'[1]F-TRI-2'!P103+'[1]F-TRI-3'!P103+'[1]F-TRI-4'!P103)</f>
        <v>0</v>
      </c>
      <c r="Z105" s="96">
        <f t="shared" si="3"/>
        <v>0</v>
      </c>
      <c r="AA105" s="80"/>
      <c r="AB105" s="81"/>
      <c r="AC105" s="81"/>
      <c r="AD105" s="81"/>
      <c r="AE105" s="82"/>
      <c r="AF105" s="50"/>
      <c r="AG105" s="51"/>
      <c r="AH105" s="51"/>
      <c r="AI105" s="51"/>
      <c r="AJ105" s="51"/>
      <c r="AK105" s="51"/>
      <c r="AL105" s="52"/>
    </row>
    <row r="106" spans="1:38" ht="38.25" x14ac:dyDescent="0.25">
      <c r="A106" s="69">
        <v>97</v>
      </c>
      <c r="B106" s="70"/>
      <c r="C106" s="70"/>
      <c r="D106" s="83"/>
      <c r="E106" s="84"/>
      <c r="F106" s="72" t="str">
        <f>'[1]Formulacion_POA '!F103</f>
        <v>Visibilizar a las organizaciones solidarias vigiladas en SARO, SARM, NIF y Normas de aseguramiento</v>
      </c>
      <c r="G106" s="73" t="str">
        <f>'[1]Formulacion_POA '!G103</f>
        <v>Oficina de Comunicaciones</v>
      </c>
      <c r="H106" s="98" t="str">
        <f>'[1]Formulacion_POA '!H103</f>
        <v>(No. Eventos de Sensibilización realizados/No. de Eventos de Sensibilización programados)</v>
      </c>
      <c r="I106" s="73">
        <f>'[1]Formulacion_POA '!I103</f>
        <v>4</v>
      </c>
      <c r="J106" s="73">
        <f t="shared" si="0"/>
        <v>4</v>
      </c>
      <c r="K106" s="74">
        <f>'[1]Formulacion_POA '!J103</f>
        <v>0.3</v>
      </c>
      <c r="L106" s="75">
        <f>'[1]Formulacion_POA '!K103</f>
        <v>43282</v>
      </c>
      <c r="M106" s="76">
        <f>'[1]Formulacion_POA '!L103</f>
        <v>43465</v>
      </c>
      <c r="N106" s="77">
        <f>'[1]F-TRI-1'!M104</f>
        <v>0</v>
      </c>
      <c r="O106" s="74">
        <f>'[1]F-TRI-1'!N104</f>
        <v>0</v>
      </c>
      <c r="P106" s="73">
        <f>'[1]F-TRI-2'!M104</f>
        <v>0</v>
      </c>
      <c r="Q106" s="78">
        <f>'[1]F-TRI-2'!N104</f>
        <v>0</v>
      </c>
      <c r="R106" s="73">
        <f>'[1]F-TRI-3'!M104</f>
        <v>0</v>
      </c>
      <c r="S106" s="78">
        <f>'[1]F-TRI-3'!N104</f>
        <v>0</v>
      </c>
      <c r="T106" s="73">
        <f>'[1]F-TRI-4'!M104</f>
        <v>0</v>
      </c>
      <c r="U106" s="78">
        <f>'[1]F-TRI-4'!N104</f>
        <v>0</v>
      </c>
      <c r="V106" s="73">
        <f t="shared" si="1"/>
        <v>0</v>
      </c>
      <c r="W106" s="79">
        <f t="shared" si="2"/>
        <v>0</v>
      </c>
      <c r="X106" s="97">
        <v>0</v>
      </c>
      <c r="Y106" s="98">
        <f>SUM('[1]F-TRI-1'!P104+'[1]F-TRI-2'!P104+'[1]F-TRI-3'!P104+'[1]F-TRI-4'!P104)</f>
        <v>0</v>
      </c>
      <c r="Z106" s="96">
        <f t="shared" si="3"/>
        <v>0</v>
      </c>
      <c r="AA106" s="80"/>
      <c r="AB106" s="81"/>
      <c r="AC106" s="81"/>
      <c r="AD106" s="81"/>
      <c r="AE106" s="82"/>
      <c r="AF106" s="50"/>
      <c r="AG106" s="51"/>
      <c r="AH106" s="51"/>
      <c r="AI106" s="51"/>
      <c r="AJ106" s="51"/>
      <c r="AK106" s="51"/>
      <c r="AL106" s="52"/>
    </row>
    <row r="107" spans="1:38" ht="51" x14ac:dyDescent="0.25">
      <c r="A107" s="69">
        <v>98</v>
      </c>
      <c r="B107" s="70"/>
      <c r="C107" s="70"/>
      <c r="D107" s="95" t="s">
        <v>89</v>
      </c>
      <c r="E107" s="96">
        <v>0.2</v>
      </c>
      <c r="F107" s="72" t="str">
        <f>'[1]Formulacion_POA '!F104</f>
        <v>Participar en eventos realizados por entidades publicas y privadas del sector solidario.</v>
      </c>
      <c r="G107" s="73" t="str">
        <f>'[1]Formulacion_POA '!G104</f>
        <v>Oficina de Comunicaciones</v>
      </c>
      <c r="H107" s="73" t="str">
        <f>'[1]Formulacion_POA '!H104</f>
        <v>(No. eventos de otras entidades en los que participó la Superintendencia/ No. eventos organizados otras entidades)</v>
      </c>
      <c r="I107" s="73">
        <f>'[1]Formulacion_POA '!I104</f>
        <v>10</v>
      </c>
      <c r="J107" s="73">
        <f t="shared" si="0"/>
        <v>10</v>
      </c>
      <c r="K107" s="74">
        <f>'[1]Formulacion_POA '!J104</f>
        <v>1</v>
      </c>
      <c r="L107" s="75">
        <f>'[1]Formulacion_POA '!K104</f>
        <v>43132</v>
      </c>
      <c r="M107" s="76">
        <f>'[1]Formulacion_POA '!L104</f>
        <v>43465</v>
      </c>
      <c r="N107" s="77">
        <f>'[1]F-TRI-1'!M105</f>
        <v>2</v>
      </c>
      <c r="O107" s="74">
        <f>'[1]F-TRI-1'!N105</f>
        <v>0.2</v>
      </c>
      <c r="P107" s="73">
        <f>'[1]F-TRI-2'!M105</f>
        <v>0</v>
      </c>
      <c r="Q107" s="78">
        <f>'[1]F-TRI-2'!N105</f>
        <v>0</v>
      </c>
      <c r="R107" s="73">
        <f>'[1]F-TRI-3'!M105</f>
        <v>0</v>
      </c>
      <c r="S107" s="78">
        <f>'[1]F-TRI-3'!N105</f>
        <v>0</v>
      </c>
      <c r="T107" s="73">
        <f>'[1]F-TRI-4'!M105</f>
        <v>0</v>
      </c>
      <c r="U107" s="78">
        <f>'[1]F-TRI-4'!N105</f>
        <v>0</v>
      </c>
      <c r="V107" s="73">
        <f t="shared" si="1"/>
        <v>2</v>
      </c>
      <c r="W107" s="79">
        <f t="shared" si="2"/>
        <v>0.2</v>
      </c>
      <c r="X107" s="97">
        <v>0</v>
      </c>
      <c r="Y107" s="98">
        <f>SUM('[1]F-TRI-1'!P105+'[1]F-TRI-2'!P105+'[1]F-TRI-3'!P105+'[1]F-TRI-4'!P105)</f>
        <v>0</v>
      </c>
      <c r="Z107" s="96">
        <f t="shared" si="3"/>
        <v>0</v>
      </c>
      <c r="AA107" s="80"/>
      <c r="AB107" s="81"/>
      <c r="AC107" s="81"/>
      <c r="AD107" s="81"/>
      <c r="AE107" s="82"/>
      <c r="AF107" s="50"/>
      <c r="AG107" s="51"/>
      <c r="AH107" s="51"/>
      <c r="AI107" s="51"/>
      <c r="AJ107" s="51"/>
      <c r="AK107" s="51"/>
      <c r="AL107" s="52"/>
    </row>
    <row r="108" spans="1:38" ht="38.25" x14ac:dyDescent="0.25">
      <c r="A108" s="69">
        <v>99</v>
      </c>
      <c r="B108" s="70"/>
      <c r="C108" s="70"/>
      <c r="D108" s="85" t="s">
        <v>90</v>
      </c>
      <c r="E108" s="86">
        <v>0.2</v>
      </c>
      <c r="F108" s="72" t="str">
        <f>'[1]Formulacion_POA '!F105</f>
        <v>Realizar mensualmente la  publicación interna del notisolidario con las principales acciones desarrolladas por la Supersolidaria</v>
      </c>
      <c r="G108" s="73" t="str">
        <f>'[1]Formulacion_POA '!G105</f>
        <v>Oficina de Comunicaciones</v>
      </c>
      <c r="H108" s="73" t="str">
        <f>'[1]Formulacion_POA '!H105</f>
        <v>(N° de publicaciones internas ejecutadas/ N° de publicaciones internas programadas)</v>
      </c>
      <c r="I108" s="73">
        <f>'[1]Formulacion_POA '!I105</f>
        <v>12</v>
      </c>
      <c r="J108" s="73">
        <f t="shared" si="0"/>
        <v>12</v>
      </c>
      <c r="K108" s="74">
        <f>'[1]Formulacion_POA '!J105</f>
        <v>0.3</v>
      </c>
      <c r="L108" s="75">
        <f>'[1]Formulacion_POA '!K105</f>
        <v>43130</v>
      </c>
      <c r="M108" s="76">
        <f>'[1]Formulacion_POA '!L105</f>
        <v>43465</v>
      </c>
      <c r="N108" s="77">
        <f>'[1]F-TRI-1'!M106</f>
        <v>3</v>
      </c>
      <c r="O108" s="74">
        <f>'[1]F-TRI-1'!N106</f>
        <v>0.25</v>
      </c>
      <c r="P108" s="73">
        <f>'[1]F-TRI-2'!M106</f>
        <v>0</v>
      </c>
      <c r="Q108" s="78">
        <f>'[1]F-TRI-2'!N106</f>
        <v>0</v>
      </c>
      <c r="R108" s="73">
        <f>'[1]F-TRI-3'!M106</f>
        <v>0</v>
      </c>
      <c r="S108" s="78">
        <f>'[1]F-TRI-3'!N106</f>
        <v>0</v>
      </c>
      <c r="T108" s="73">
        <f>'[1]F-TRI-4'!M106</f>
        <v>0</v>
      </c>
      <c r="U108" s="78">
        <f>'[1]F-TRI-4'!N106</f>
        <v>0</v>
      </c>
      <c r="V108" s="73">
        <f t="shared" si="1"/>
        <v>3</v>
      </c>
      <c r="W108" s="79">
        <f t="shared" si="2"/>
        <v>0.25</v>
      </c>
      <c r="X108" s="97">
        <v>0</v>
      </c>
      <c r="Y108" s="98">
        <f>SUM('[1]F-TRI-1'!P106+'[1]F-TRI-2'!P106+'[1]F-TRI-3'!P106+'[1]F-TRI-4'!P106)</f>
        <v>0</v>
      </c>
      <c r="Z108" s="96">
        <f t="shared" si="3"/>
        <v>0</v>
      </c>
      <c r="AA108" s="80"/>
      <c r="AB108" s="81"/>
      <c r="AC108" s="81"/>
      <c r="AD108" s="81"/>
      <c r="AE108" s="82"/>
      <c r="AF108" s="50"/>
      <c r="AG108" s="51"/>
      <c r="AH108" s="51"/>
      <c r="AI108" s="51"/>
      <c r="AJ108" s="51"/>
      <c r="AK108" s="51"/>
      <c r="AL108" s="52"/>
    </row>
    <row r="109" spans="1:38" ht="38.25" x14ac:dyDescent="0.25">
      <c r="A109" s="69">
        <v>100</v>
      </c>
      <c r="B109" s="70"/>
      <c r="C109" s="70"/>
      <c r="D109" s="70"/>
      <c r="E109" s="71"/>
      <c r="F109" s="129" t="str">
        <f>'[1]Formulacion_POA '!F106</f>
        <v>Difusión de las acciones desarrolladas por la Supersolidaria a través de la cartelera electrónica.</v>
      </c>
      <c r="G109" s="73" t="str">
        <f>'[1]Formulacion_POA '!G106</f>
        <v>Oficina de Comunicaciones</v>
      </c>
      <c r="H109" s="73" t="str">
        <f>'[1]Formulacion_POA '!H106</f>
        <v>(N° de difusiones internas ejecutadas/ N° de difusiones internas programadas)</v>
      </c>
      <c r="I109" s="73">
        <f>'[1]Formulacion_POA '!I106</f>
        <v>52</v>
      </c>
      <c r="J109" s="73">
        <f t="shared" si="0"/>
        <v>52</v>
      </c>
      <c r="K109" s="74">
        <f>'[1]Formulacion_POA '!J106</f>
        <v>0.3</v>
      </c>
      <c r="L109" s="75">
        <f>'[1]Formulacion_POA '!K106</f>
        <v>43101</v>
      </c>
      <c r="M109" s="76">
        <f>'[1]Formulacion_POA '!L106</f>
        <v>43465</v>
      </c>
      <c r="N109" s="77">
        <f>'[1]F-TRI-1'!M107</f>
        <v>30</v>
      </c>
      <c r="O109" s="74">
        <f>'[1]F-TRI-1'!N107</f>
        <v>0.57692307692307687</v>
      </c>
      <c r="P109" s="73">
        <f>'[1]F-TRI-2'!M107</f>
        <v>0</v>
      </c>
      <c r="Q109" s="78">
        <f>'[1]F-TRI-2'!N107</f>
        <v>0</v>
      </c>
      <c r="R109" s="73">
        <f>'[1]F-TRI-3'!M107</f>
        <v>0</v>
      </c>
      <c r="S109" s="78">
        <f>'[1]F-TRI-3'!N107</f>
        <v>0</v>
      </c>
      <c r="T109" s="73">
        <f>'[1]F-TRI-4'!M107</f>
        <v>0</v>
      </c>
      <c r="U109" s="78">
        <f>'[1]F-TRI-4'!N107</f>
        <v>0</v>
      </c>
      <c r="V109" s="73">
        <f t="shared" si="1"/>
        <v>30</v>
      </c>
      <c r="W109" s="79">
        <f t="shared" si="2"/>
        <v>0.57692307692307687</v>
      </c>
      <c r="X109" s="97">
        <v>0</v>
      </c>
      <c r="Y109" s="98">
        <f>SUM('[1]F-TRI-1'!P107+'[1]F-TRI-2'!P107+'[1]F-TRI-3'!P107+'[1]F-TRI-4'!P107)</f>
        <v>0</v>
      </c>
      <c r="Z109" s="96">
        <f t="shared" si="3"/>
        <v>0</v>
      </c>
      <c r="AA109" s="80"/>
      <c r="AB109" s="81"/>
      <c r="AC109" s="81"/>
      <c r="AD109" s="81"/>
      <c r="AE109" s="82"/>
      <c r="AF109" s="50"/>
      <c r="AG109" s="51"/>
      <c r="AH109" s="51"/>
      <c r="AI109" s="51"/>
      <c r="AJ109" s="51"/>
      <c r="AK109" s="51"/>
      <c r="AL109" s="52"/>
    </row>
    <row r="110" spans="1:38" ht="38.25" x14ac:dyDescent="0.25">
      <c r="A110" s="69">
        <v>101</v>
      </c>
      <c r="B110" s="70"/>
      <c r="C110" s="70"/>
      <c r="D110" s="83"/>
      <c r="E110" s="84"/>
      <c r="F110" s="129" t="str">
        <f>'[1]Formulacion_POA '!F107</f>
        <v>Actualizar la intranet de la entidad con las principales acciones desarrolladas por la Supersolidaria</v>
      </c>
      <c r="G110" s="73" t="str">
        <f>'[1]Formulacion_POA '!G107</f>
        <v>Oficina de Comunicaciones</v>
      </c>
      <c r="H110" s="73" t="str">
        <f>'[1]Formulacion_POA '!H107</f>
        <v>(N° de actualizaciones a la intranet/ N° de actualizaciones a la intranet programadas)</v>
      </c>
      <c r="I110" s="73">
        <f>'[1]Formulacion_POA '!I107</f>
        <v>52</v>
      </c>
      <c r="J110" s="73">
        <f t="shared" si="0"/>
        <v>52</v>
      </c>
      <c r="K110" s="74">
        <f>'[1]Formulacion_POA '!J107</f>
        <v>0.4</v>
      </c>
      <c r="L110" s="75">
        <f>'[1]Formulacion_POA '!K107</f>
        <v>43101</v>
      </c>
      <c r="M110" s="76">
        <f>'[1]Formulacion_POA '!L107</f>
        <v>43465</v>
      </c>
      <c r="N110" s="77">
        <f>'[1]F-TRI-1'!M108</f>
        <v>12</v>
      </c>
      <c r="O110" s="74">
        <f>'[1]F-TRI-1'!N108</f>
        <v>0.23076923076923078</v>
      </c>
      <c r="P110" s="73">
        <f>'[1]F-TRI-2'!M108</f>
        <v>0</v>
      </c>
      <c r="Q110" s="78">
        <f>'[1]F-TRI-2'!N108</f>
        <v>0</v>
      </c>
      <c r="R110" s="73">
        <f>'[1]F-TRI-3'!M108</f>
        <v>0</v>
      </c>
      <c r="S110" s="78">
        <f>'[1]F-TRI-3'!N108</f>
        <v>0</v>
      </c>
      <c r="T110" s="73">
        <f>'[1]F-TRI-4'!M108</f>
        <v>0</v>
      </c>
      <c r="U110" s="78">
        <f>'[1]F-TRI-4'!N108</f>
        <v>0</v>
      </c>
      <c r="V110" s="73">
        <f t="shared" si="1"/>
        <v>12</v>
      </c>
      <c r="W110" s="79">
        <f t="shared" si="2"/>
        <v>0.23076923076923078</v>
      </c>
      <c r="X110" s="97">
        <v>0</v>
      </c>
      <c r="Y110" s="98">
        <f>SUM('[1]F-TRI-1'!P108+'[1]F-TRI-2'!P108+'[1]F-TRI-3'!P108+'[1]F-TRI-4'!P108)</f>
        <v>0</v>
      </c>
      <c r="Z110" s="96">
        <f t="shared" si="3"/>
        <v>0</v>
      </c>
      <c r="AA110" s="80"/>
      <c r="AB110" s="81"/>
      <c r="AC110" s="81"/>
      <c r="AD110" s="81"/>
      <c r="AE110" s="82"/>
      <c r="AF110" s="50"/>
      <c r="AG110" s="51"/>
      <c r="AH110" s="51"/>
      <c r="AI110" s="51"/>
      <c r="AJ110" s="51"/>
      <c r="AK110" s="51"/>
      <c r="AL110" s="52"/>
    </row>
    <row r="111" spans="1:38" ht="38.25" x14ac:dyDescent="0.25">
      <c r="A111" s="69">
        <v>102</v>
      </c>
      <c r="B111" s="70"/>
      <c r="C111" s="70"/>
      <c r="D111" s="95" t="s">
        <v>91</v>
      </c>
      <c r="E111" s="96">
        <v>0.2</v>
      </c>
      <c r="F111" s="129" t="str">
        <f>'[1]Formulacion_POA '!F108</f>
        <v xml:space="preserve">Participar activamente en los espacios convocados con las demás instituciones y con los gremios del sector </v>
      </c>
      <c r="G111" s="73" t="str">
        <f>'[1]Formulacion_POA '!G108</f>
        <v>Despacho</v>
      </c>
      <c r="H111" s="73" t="str">
        <f>'[1]Formulacion_POA '!H108</f>
        <v>Nº de espacios en los que se participó/No de espacios a los que fue convocada la entidad</v>
      </c>
      <c r="I111" s="73">
        <f>'[1]Formulacion_POA '!I108</f>
        <v>5</v>
      </c>
      <c r="J111" s="73">
        <f t="shared" si="0"/>
        <v>5</v>
      </c>
      <c r="K111" s="74">
        <f>'[1]Formulacion_POA '!J108</f>
        <v>1</v>
      </c>
      <c r="L111" s="75">
        <f>'[1]Formulacion_POA '!K108</f>
        <v>43132</v>
      </c>
      <c r="M111" s="76">
        <f>'[1]Formulacion_POA '!L108</f>
        <v>43464</v>
      </c>
      <c r="N111" s="77">
        <f>'[1]F-TRI-1'!M109</f>
        <v>2</v>
      </c>
      <c r="O111" s="74">
        <f>'[1]F-TRI-1'!N109</f>
        <v>0.4</v>
      </c>
      <c r="P111" s="73">
        <f>'[1]F-TRI-2'!M109</f>
        <v>0</v>
      </c>
      <c r="Q111" s="78">
        <f>'[1]F-TRI-2'!N109</f>
        <v>0</v>
      </c>
      <c r="R111" s="73">
        <f>'[1]F-TRI-3'!M109</f>
        <v>0</v>
      </c>
      <c r="S111" s="78">
        <f>'[1]F-TRI-3'!N109</f>
        <v>0</v>
      </c>
      <c r="T111" s="73">
        <f>'[1]F-TRI-4'!M109</f>
        <v>0</v>
      </c>
      <c r="U111" s="78">
        <f>'[1]F-TRI-4'!N109</f>
        <v>0</v>
      </c>
      <c r="V111" s="73">
        <f t="shared" si="1"/>
        <v>2</v>
      </c>
      <c r="W111" s="79">
        <f t="shared" si="2"/>
        <v>0.4</v>
      </c>
      <c r="X111" s="97">
        <v>0</v>
      </c>
      <c r="Y111" s="98">
        <f>SUM('[1]F-TRI-1'!P109+'[1]F-TRI-2'!P109+'[1]F-TRI-3'!P109+'[1]F-TRI-4'!P109)</f>
        <v>0</v>
      </c>
      <c r="Z111" s="96">
        <f t="shared" si="3"/>
        <v>0</v>
      </c>
      <c r="AA111" s="80"/>
      <c r="AB111" s="81"/>
      <c r="AC111" s="81"/>
      <c r="AD111" s="81"/>
      <c r="AE111" s="82"/>
      <c r="AF111" s="50"/>
      <c r="AG111" s="51"/>
      <c r="AH111" s="51"/>
      <c r="AI111" s="51"/>
      <c r="AJ111" s="51"/>
      <c r="AK111" s="51"/>
      <c r="AL111" s="52"/>
    </row>
    <row r="112" spans="1:38" ht="38.25" customHeight="1" thickBot="1" x14ac:dyDescent="0.3">
      <c r="A112" s="123">
        <v>103</v>
      </c>
      <c r="B112" s="44"/>
      <c r="C112" s="44"/>
      <c r="D112" s="125" t="s">
        <v>92</v>
      </c>
      <c r="E112" s="102">
        <v>0.2</v>
      </c>
      <c r="F112" s="130" t="str">
        <f>'[1]Formulacion_POA '!F109</f>
        <v>Promover alianzas estratégicas y de cooperación técnica con organizaciones internacionales.</v>
      </c>
      <c r="G112" s="104" t="str">
        <f>'[1]Formulacion_POA '!G109</f>
        <v>Despacho</v>
      </c>
      <c r="H112" s="104" t="str">
        <f>'[1]Formulacion_POA '!H109</f>
        <v>No de alianzas estratégicas establecidas</v>
      </c>
      <c r="I112" s="131">
        <f>'[1]Formulacion_POA '!I109</f>
        <v>1</v>
      </c>
      <c r="J112" s="131">
        <f t="shared" si="0"/>
        <v>1</v>
      </c>
      <c r="K112" s="105">
        <f>'[1]Formulacion_POA '!J109</f>
        <v>1</v>
      </c>
      <c r="L112" s="106">
        <f>'[1]Formulacion_POA '!K109</f>
        <v>43132</v>
      </c>
      <c r="M112" s="107">
        <f>'[1]Formulacion_POA '!L109</f>
        <v>43464</v>
      </c>
      <c r="N112" s="108">
        <f>'[1]F-TRI-1'!M110</f>
        <v>0</v>
      </c>
      <c r="O112" s="105">
        <f>'[1]F-TRI-1'!N110</f>
        <v>0</v>
      </c>
      <c r="P112" s="104">
        <f>'[1]F-TRI-2'!M110</f>
        <v>0</v>
      </c>
      <c r="Q112" s="109">
        <f>'[1]F-TRI-2'!N110</f>
        <v>0</v>
      </c>
      <c r="R112" s="104">
        <f>'[1]F-TRI-3'!M110</f>
        <v>0</v>
      </c>
      <c r="S112" s="109">
        <f>'[1]F-TRI-3'!N110</f>
        <v>0</v>
      </c>
      <c r="T112" s="104">
        <f>'[1]F-TRI-4'!M110</f>
        <v>0</v>
      </c>
      <c r="U112" s="109">
        <f>'[1]F-TRI-4'!N110</f>
        <v>0</v>
      </c>
      <c r="V112" s="104">
        <f t="shared" si="1"/>
        <v>0</v>
      </c>
      <c r="W112" s="110">
        <f t="shared" si="2"/>
        <v>0</v>
      </c>
      <c r="X112" s="111">
        <v>0</v>
      </c>
      <c r="Y112" s="112">
        <f>SUM('[1]F-TRI-1'!P110+'[1]F-TRI-2'!P110+'[1]F-TRI-3'!P110+'[1]F-TRI-4'!P110)</f>
        <v>0</v>
      </c>
      <c r="Z112" s="102">
        <f t="shared" si="3"/>
        <v>0</v>
      </c>
      <c r="AA112" s="113"/>
      <c r="AB112" s="114"/>
      <c r="AC112" s="114"/>
      <c r="AD112" s="114"/>
      <c r="AE112" s="115"/>
      <c r="AF112" s="50"/>
      <c r="AG112" s="51"/>
      <c r="AH112" s="51"/>
      <c r="AI112" s="51"/>
      <c r="AJ112" s="51"/>
      <c r="AK112" s="51"/>
      <c r="AL112" s="52"/>
    </row>
    <row r="113" spans="1:38" ht="25.5" x14ac:dyDescent="0.25">
      <c r="A113" s="53">
        <v>104</v>
      </c>
      <c r="B113" s="132" t="s">
        <v>93</v>
      </c>
      <c r="C113" s="132" t="s">
        <v>94</v>
      </c>
      <c r="D113" s="133" t="s">
        <v>95</v>
      </c>
      <c r="E113" s="134">
        <v>0.5</v>
      </c>
      <c r="F113" s="135" t="str">
        <f>'[1]Formulacion_POA '!F110</f>
        <v xml:space="preserve">Proveer los cargos vacantes para el fortalecimiento de las áreas de la Superintendencia </v>
      </c>
      <c r="G113" s="136" t="str">
        <f>'[1]Formulacion_POA '!G110</f>
        <v>Secretaría General</v>
      </c>
      <c r="H113" s="136" t="str">
        <f>'[1]Formulacion_POA '!H110</f>
        <v>(N° de cargos provistos / N° de cargos vacantes)</v>
      </c>
      <c r="I113" s="136">
        <f>'[1]Formulacion_POA '!I110</f>
        <v>48</v>
      </c>
      <c r="J113" s="136">
        <f t="shared" si="0"/>
        <v>48</v>
      </c>
      <c r="K113" s="137">
        <f>'[1]Formulacion_POA '!J110</f>
        <v>0.3</v>
      </c>
      <c r="L113" s="138">
        <f>'[1]Formulacion_POA '!K110</f>
        <v>43269</v>
      </c>
      <c r="M113" s="139">
        <f>'[1]Formulacion_POA '!L110</f>
        <v>43312</v>
      </c>
      <c r="N113" s="140">
        <f>'[1]F-TRI-1'!M111</f>
        <v>0</v>
      </c>
      <c r="O113" s="137">
        <f>'[1]F-TRI-1'!N111</f>
        <v>0</v>
      </c>
      <c r="P113" s="136">
        <f>'[1]F-TRI-2'!M111</f>
        <v>0</v>
      </c>
      <c r="Q113" s="141">
        <f>'[1]F-TRI-2'!N111</f>
        <v>0</v>
      </c>
      <c r="R113" s="136">
        <f>'[1]F-TRI-3'!M111</f>
        <v>0</v>
      </c>
      <c r="S113" s="141">
        <f>'[1]F-TRI-3'!N111</f>
        <v>0</v>
      </c>
      <c r="T113" s="136">
        <f>'[1]F-TRI-4'!M111</f>
        <v>0</v>
      </c>
      <c r="U113" s="141">
        <f>'[1]F-TRI-4'!N111</f>
        <v>0</v>
      </c>
      <c r="V113" s="136">
        <f t="shared" si="1"/>
        <v>0</v>
      </c>
      <c r="W113" s="142">
        <f t="shared" si="2"/>
        <v>0</v>
      </c>
      <c r="X113" s="143">
        <v>0</v>
      </c>
      <c r="Y113" s="144">
        <f>SUM('[1]F-TRI-1'!P111+'[1]F-TRI-2'!P111+'[1]F-TRI-3'!P111+'[1]F-TRI-4'!P111)</f>
        <v>0</v>
      </c>
      <c r="Z113" s="145">
        <f t="shared" si="3"/>
        <v>0</v>
      </c>
      <c r="AA113" s="146"/>
      <c r="AB113" s="147"/>
      <c r="AC113" s="147"/>
      <c r="AD113" s="147"/>
      <c r="AE113" s="148"/>
      <c r="AF113" s="50"/>
      <c r="AG113" s="51"/>
      <c r="AH113" s="51"/>
      <c r="AI113" s="51"/>
      <c r="AJ113" s="51"/>
      <c r="AK113" s="51"/>
      <c r="AL113" s="52"/>
    </row>
    <row r="114" spans="1:38" ht="16.5" x14ac:dyDescent="0.25">
      <c r="A114" s="69">
        <v>105</v>
      </c>
      <c r="B114" s="70"/>
      <c r="C114" s="70"/>
      <c r="D114" s="70"/>
      <c r="E114" s="71"/>
      <c r="F114" s="72" t="str">
        <f>'[1]Formulacion_POA '!F111</f>
        <v xml:space="preserve">Actualizar la guía de situaciones administrativas </v>
      </c>
      <c r="G114" s="73" t="str">
        <f>'[1]Formulacion_POA '!G111</f>
        <v>Secretaría General</v>
      </c>
      <c r="H114" s="73" t="str">
        <f>'[1]Formulacion_POA '!H111</f>
        <v>Guía actualizada</v>
      </c>
      <c r="I114" s="73">
        <f>'[1]Formulacion_POA '!I111</f>
        <v>1</v>
      </c>
      <c r="J114" s="73">
        <f t="shared" si="0"/>
        <v>1</v>
      </c>
      <c r="K114" s="74">
        <f>'[1]Formulacion_POA '!J111</f>
        <v>0.4</v>
      </c>
      <c r="L114" s="75">
        <f>'[1]Formulacion_POA '!K111</f>
        <v>43160</v>
      </c>
      <c r="M114" s="76">
        <f>'[1]Formulacion_POA '!L111</f>
        <v>43251</v>
      </c>
      <c r="N114" s="77">
        <f>'[1]F-TRI-1'!M112</f>
        <v>0</v>
      </c>
      <c r="O114" s="74">
        <f>'[1]F-TRI-1'!N112</f>
        <v>0</v>
      </c>
      <c r="P114" s="73">
        <f>'[1]F-TRI-2'!M112</f>
        <v>0</v>
      </c>
      <c r="Q114" s="78">
        <f>'[1]F-TRI-2'!N112</f>
        <v>0</v>
      </c>
      <c r="R114" s="73">
        <f>'[1]F-TRI-3'!M112</f>
        <v>0</v>
      </c>
      <c r="S114" s="78">
        <f>'[1]F-TRI-3'!N112</f>
        <v>0</v>
      </c>
      <c r="T114" s="73">
        <f>'[1]F-TRI-4'!M112</f>
        <v>0</v>
      </c>
      <c r="U114" s="78">
        <f>'[1]F-TRI-4'!N112</f>
        <v>0</v>
      </c>
      <c r="V114" s="73">
        <f t="shared" si="1"/>
        <v>0</v>
      </c>
      <c r="W114" s="79">
        <f t="shared" si="2"/>
        <v>0</v>
      </c>
      <c r="X114" s="97">
        <v>0</v>
      </c>
      <c r="Y114" s="98">
        <f>SUM('[1]F-TRI-1'!P112+'[1]F-TRI-2'!P112+'[1]F-TRI-3'!P112+'[1]F-TRI-4'!P112)</f>
        <v>0</v>
      </c>
      <c r="Z114" s="96">
        <f t="shared" si="3"/>
        <v>0</v>
      </c>
      <c r="AA114" s="80"/>
      <c r="AB114" s="81"/>
      <c r="AC114" s="81"/>
      <c r="AD114" s="81"/>
      <c r="AE114" s="82"/>
      <c r="AF114" s="50"/>
      <c r="AG114" s="51"/>
      <c r="AH114" s="51"/>
      <c r="AI114" s="51"/>
      <c r="AJ114" s="51"/>
      <c r="AK114" s="51"/>
      <c r="AL114" s="52"/>
    </row>
    <row r="115" spans="1:38" ht="16.5" x14ac:dyDescent="0.25">
      <c r="A115" s="69">
        <v>106</v>
      </c>
      <c r="B115" s="70"/>
      <c r="C115" s="70"/>
      <c r="D115" s="70"/>
      <c r="E115" s="71"/>
      <c r="F115" s="72" t="str">
        <f>'[1]Formulacion_POA '!F112</f>
        <v xml:space="preserve">Actualizar el procedimiento de talento humano </v>
      </c>
      <c r="G115" s="73" t="str">
        <f>'[1]Formulacion_POA '!G112</f>
        <v>Secretaría General</v>
      </c>
      <c r="H115" s="73" t="str">
        <f>'[1]Formulacion_POA '!H112</f>
        <v xml:space="preserve">Procedimiento actualizado </v>
      </c>
      <c r="I115" s="73">
        <f>'[1]Formulacion_POA '!I112</f>
        <v>1</v>
      </c>
      <c r="J115" s="73">
        <f t="shared" si="0"/>
        <v>1</v>
      </c>
      <c r="K115" s="74">
        <f>'[1]Formulacion_POA '!J112</f>
        <v>0.2</v>
      </c>
      <c r="L115" s="75">
        <f>'[1]Formulacion_POA '!K112</f>
        <v>43160</v>
      </c>
      <c r="M115" s="76">
        <f>'[1]Formulacion_POA '!L112</f>
        <v>43312</v>
      </c>
      <c r="N115" s="77">
        <f>'[1]F-TRI-1'!M113</f>
        <v>0</v>
      </c>
      <c r="O115" s="74">
        <f>'[1]F-TRI-1'!N113</f>
        <v>0</v>
      </c>
      <c r="P115" s="73">
        <f>'[1]F-TRI-2'!M113</f>
        <v>0</v>
      </c>
      <c r="Q115" s="78">
        <f>'[1]F-TRI-2'!N113</f>
        <v>0</v>
      </c>
      <c r="R115" s="73">
        <f>'[1]F-TRI-3'!M113</f>
        <v>0</v>
      </c>
      <c r="S115" s="78">
        <f>'[1]F-TRI-3'!N113</f>
        <v>0</v>
      </c>
      <c r="T115" s="73">
        <f>'[1]F-TRI-4'!M113</f>
        <v>0</v>
      </c>
      <c r="U115" s="78">
        <f>'[1]F-TRI-4'!N113</f>
        <v>0</v>
      </c>
      <c r="V115" s="73">
        <f t="shared" si="1"/>
        <v>0</v>
      </c>
      <c r="W115" s="79">
        <f t="shared" si="2"/>
        <v>0</v>
      </c>
      <c r="X115" s="97">
        <v>0</v>
      </c>
      <c r="Y115" s="98">
        <f>SUM('[1]F-TRI-1'!P113+'[1]F-TRI-2'!P113+'[1]F-TRI-3'!P113+'[1]F-TRI-4'!P113)</f>
        <v>0</v>
      </c>
      <c r="Z115" s="96">
        <f t="shared" si="3"/>
        <v>0</v>
      </c>
      <c r="AA115" s="80"/>
      <c r="AB115" s="81"/>
      <c r="AC115" s="81"/>
      <c r="AD115" s="81"/>
      <c r="AE115" s="82"/>
      <c r="AF115" s="50"/>
      <c r="AG115" s="51"/>
      <c r="AH115" s="51"/>
      <c r="AI115" s="51"/>
      <c r="AJ115" s="51"/>
      <c r="AK115" s="51"/>
      <c r="AL115" s="52"/>
    </row>
    <row r="116" spans="1:38" ht="25.5" x14ac:dyDescent="0.25">
      <c r="A116" s="69">
        <v>107</v>
      </c>
      <c r="B116" s="70"/>
      <c r="C116" s="70"/>
      <c r="D116" s="83"/>
      <c r="E116" s="84"/>
      <c r="F116" s="72" t="str">
        <f>'[1]Formulacion_POA '!F113</f>
        <v>Realizar el proceso de inducción y reinducción de los funcionarios y contratistas de la Superintendencia</v>
      </c>
      <c r="G116" s="73" t="str">
        <f>'[1]Formulacion_POA '!G113</f>
        <v>Secretaría General</v>
      </c>
      <c r="H116" s="73" t="str">
        <f>'[1]Formulacion_POA '!H113</f>
        <v xml:space="preserve">(N° de servidores contratados / N° de servidores capacitados) </v>
      </c>
      <c r="I116" s="74">
        <f>'[1]Formulacion_POA '!I113</f>
        <v>1</v>
      </c>
      <c r="J116" s="74">
        <f t="shared" si="0"/>
        <v>1</v>
      </c>
      <c r="K116" s="74">
        <f>'[1]Formulacion_POA '!J113</f>
        <v>0.1</v>
      </c>
      <c r="L116" s="75">
        <f>'[1]Formulacion_POA '!K113</f>
        <v>43132</v>
      </c>
      <c r="M116" s="76">
        <f>'[1]Formulacion_POA '!L113</f>
        <v>43465</v>
      </c>
      <c r="N116" s="88">
        <f>'[1]F-TRI-1'!M114</f>
        <v>1</v>
      </c>
      <c r="O116" s="74">
        <f>'[1]F-TRI-1'!N114</f>
        <v>1</v>
      </c>
      <c r="P116" s="73">
        <f>'[1]F-TRI-2'!M114</f>
        <v>0</v>
      </c>
      <c r="Q116" s="78">
        <f>'[1]F-TRI-2'!N114</f>
        <v>0</v>
      </c>
      <c r="R116" s="73">
        <f>'[1]F-TRI-3'!M114</f>
        <v>0</v>
      </c>
      <c r="S116" s="78">
        <f>'[1]F-TRI-3'!N114</f>
        <v>0</v>
      </c>
      <c r="T116" s="73">
        <f>'[1]F-TRI-4'!M114</f>
        <v>0</v>
      </c>
      <c r="U116" s="78">
        <f>'[1]F-TRI-4'!N114</f>
        <v>0</v>
      </c>
      <c r="V116" s="74">
        <f t="shared" si="1"/>
        <v>1</v>
      </c>
      <c r="W116" s="79">
        <f t="shared" si="2"/>
        <v>1</v>
      </c>
      <c r="X116" s="97">
        <v>0</v>
      </c>
      <c r="Y116" s="98">
        <f>SUM('[1]F-TRI-1'!P114+'[1]F-TRI-2'!P114+'[1]F-TRI-3'!P114+'[1]F-TRI-4'!P114)</f>
        <v>0</v>
      </c>
      <c r="Z116" s="96">
        <f t="shared" si="3"/>
        <v>0</v>
      </c>
      <c r="AA116" s="80"/>
      <c r="AB116" s="81"/>
      <c r="AC116" s="81"/>
      <c r="AD116" s="81"/>
      <c r="AE116" s="82"/>
      <c r="AF116" s="50"/>
      <c r="AG116" s="51"/>
      <c r="AH116" s="51"/>
      <c r="AI116" s="51"/>
      <c r="AJ116" s="51"/>
      <c r="AK116" s="51"/>
      <c r="AL116" s="52"/>
    </row>
    <row r="117" spans="1:38" ht="25.5" x14ac:dyDescent="0.25">
      <c r="A117" s="69">
        <v>108</v>
      </c>
      <c r="B117" s="70"/>
      <c r="C117" s="70"/>
      <c r="D117" s="95" t="s">
        <v>96</v>
      </c>
      <c r="E117" s="96">
        <v>0.1</v>
      </c>
      <c r="F117" s="129" t="str">
        <f>'[1]Formulacion_POA '!F114</f>
        <v>Elaborar, adoptar e implementar el modelo de evaluación de gestión.</v>
      </c>
      <c r="G117" s="73" t="str">
        <f>'[1]Formulacion_POA '!G114</f>
        <v>Secretaría General</v>
      </c>
      <c r="H117" s="73" t="str">
        <f>'[1]Formulacion_POA '!H114</f>
        <v xml:space="preserve">Modelo de evaluación de gestión adoptado </v>
      </c>
      <c r="I117" s="87">
        <f>'[1]Formulacion_POA '!I114</f>
        <v>1</v>
      </c>
      <c r="J117" s="87">
        <f t="shared" si="0"/>
        <v>1</v>
      </c>
      <c r="K117" s="74">
        <f>'[1]Formulacion_POA '!J114</f>
        <v>1</v>
      </c>
      <c r="L117" s="75">
        <f>'[1]Formulacion_POA '!K114</f>
        <v>43374</v>
      </c>
      <c r="M117" s="76">
        <f>'[1]Formulacion_POA '!L114</f>
        <v>43465</v>
      </c>
      <c r="N117" s="77">
        <f>'[1]F-TRI-1'!M115</f>
        <v>0</v>
      </c>
      <c r="O117" s="74">
        <f>'[1]F-TRI-1'!N115</f>
        <v>0</v>
      </c>
      <c r="P117" s="73">
        <f>'[1]F-TRI-2'!M115</f>
        <v>0</v>
      </c>
      <c r="Q117" s="78">
        <f>'[1]F-TRI-2'!N115</f>
        <v>0</v>
      </c>
      <c r="R117" s="73">
        <f>'[1]F-TRI-3'!M115</f>
        <v>0</v>
      </c>
      <c r="S117" s="78">
        <f>'[1]F-TRI-3'!N115</f>
        <v>0</v>
      </c>
      <c r="T117" s="73">
        <f>'[1]F-TRI-4'!M115</f>
        <v>0</v>
      </c>
      <c r="U117" s="78">
        <f>'[1]F-TRI-4'!N115</f>
        <v>0</v>
      </c>
      <c r="V117" s="73">
        <f t="shared" si="1"/>
        <v>0</v>
      </c>
      <c r="W117" s="79">
        <f t="shared" si="2"/>
        <v>0</v>
      </c>
      <c r="X117" s="97">
        <v>0</v>
      </c>
      <c r="Y117" s="98">
        <f>SUM('[1]F-TRI-1'!P115+'[1]F-TRI-2'!P115+'[1]F-TRI-3'!P115+'[1]F-TRI-4'!P115)</f>
        <v>0</v>
      </c>
      <c r="Z117" s="96">
        <f t="shared" si="3"/>
        <v>0</v>
      </c>
      <c r="AA117" s="80"/>
      <c r="AB117" s="81"/>
      <c r="AC117" s="81"/>
      <c r="AD117" s="81"/>
      <c r="AE117" s="82"/>
      <c r="AF117" s="50"/>
      <c r="AG117" s="51"/>
      <c r="AH117" s="51"/>
      <c r="AI117" s="51"/>
      <c r="AJ117" s="51"/>
      <c r="AK117" s="51"/>
      <c r="AL117" s="52"/>
    </row>
    <row r="118" spans="1:38" ht="38.25" x14ac:dyDescent="0.25">
      <c r="A118" s="69">
        <v>109</v>
      </c>
      <c r="B118" s="70"/>
      <c r="C118" s="70"/>
      <c r="D118" s="85" t="s">
        <v>97</v>
      </c>
      <c r="E118" s="86">
        <v>0.2</v>
      </c>
      <c r="F118" s="72" t="str">
        <f>'[1]Formulacion_POA '!F115</f>
        <v>Realizar entrenamiento en el puesto de trabajo a los servidores encargados o por nuevo nombramiento que pertenecen a la planta de personal</v>
      </c>
      <c r="G118" s="73" t="str">
        <f>'[1]Formulacion_POA '!G115</f>
        <v>Secretaría General</v>
      </c>
      <c r="H118" s="73" t="str">
        <f>'[1]Formulacion_POA '!H115</f>
        <v xml:space="preserve">(N° de servidores encargados o vinculados / N° de entrenamientos realizados </v>
      </c>
      <c r="I118" s="73">
        <f>'[1]Formulacion_POA '!I115</f>
        <v>60</v>
      </c>
      <c r="J118" s="73">
        <f t="shared" si="0"/>
        <v>60</v>
      </c>
      <c r="K118" s="74">
        <f>'[1]Formulacion_POA '!J115</f>
        <v>0.5</v>
      </c>
      <c r="L118" s="75">
        <f>'[1]Formulacion_POA '!K115</f>
        <v>43132</v>
      </c>
      <c r="M118" s="76">
        <f>'[1]Formulacion_POA '!L115</f>
        <v>43465</v>
      </c>
      <c r="N118" s="88">
        <f>'[1]F-TRI-1'!M116</f>
        <v>0</v>
      </c>
      <c r="O118" s="74">
        <f>'[1]F-TRI-1'!N116</f>
        <v>0</v>
      </c>
      <c r="P118" s="73">
        <f>'[1]F-TRI-2'!M116</f>
        <v>0</v>
      </c>
      <c r="Q118" s="78">
        <f>'[1]F-TRI-2'!N116</f>
        <v>0</v>
      </c>
      <c r="R118" s="73">
        <f>'[1]F-TRI-3'!M116</f>
        <v>0</v>
      </c>
      <c r="S118" s="78">
        <f>'[1]F-TRI-3'!N116</f>
        <v>0</v>
      </c>
      <c r="T118" s="73">
        <f>'[1]F-TRI-4'!M116</f>
        <v>0</v>
      </c>
      <c r="U118" s="78">
        <f>'[1]F-TRI-4'!N116</f>
        <v>0</v>
      </c>
      <c r="V118" s="74">
        <f t="shared" si="1"/>
        <v>0</v>
      </c>
      <c r="W118" s="79">
        <f t="shared" si="2"/>
        <v>0</v>
      </c>
      <c r="X118" s="97">
        <v>0</v>
      </c>
      <c r="Y118" s="98">
        <f>SUM('[1]F-TRI-1'!P116+'[1]F-TRI-2'!P116+'[1]F-TRI-3'!P116+'[1]F-TRI-4'!P116)</f>
        <v>0</v>
      </c>
      <c r="Z118" s="96">
        <f t="shared" si="3"/>
        <v>0</v>
      </c>
      <c r="AA118" s="80"/>
      <c r="AB118" s="81"/>
      <c r="AC118" s="81"/>
      <c r="AD118" s="81"/>
      <c r="AE118" s="82"/>
      <c r="AF118" s="50"/>
      <c r="AG118" s="51"/>
      <c r="AH118" s="51"/>
      <c r="AI118" s="51"/>
      <c r="AJ118" s="51"/>
      <c r="AK118" s="51"/>
      <c r="AL118" s="52"/>
    </row>
    <row r="119" spans="1:38" ht="25.5" x14ac:dyDescent="0.25">
      <c r="A119" s="69">
        <v>110</v>
      </c>
      <c r="B119" s="70"/>
      <c r="C119" s="70"/>
      <c r="D119" s="83"/>
      <c r="E119" s="84"/>
      <c r="F119" s="72" t="str">
        <f>'[1]Formulacion_POA '!F116</f>
        <v>Fortalecer las competencias de los supervisores normas de aseguramiento de la información  NIA</v>
      </c>
      <c r="G119" s="73" t="str">
        <f>'[1]Formulacion_POA '!G116</f>
        <v>Secretaría General</v>
      </c>
      <c r="H119" s="73" t="str">
        <f>'[1]Formulacion_POA '!H116</f>
        <v>(funcionarios capacitados/sobre los programados )</v>
      </c>
      <c r="I119" s="73">
        <f>'[1]Formulacion_POA '!I116</f>
        <v>30</v>
      </c>
      <c r="J119" s="73">
        <f t="shared" si="0"/>
        <v>30</v>
      </c>
      <c r="K119" s="74">
        <f>'[1]Formulacion_POA '!J116</f>
        <v>0.5</v>
      </c>
      <c r="L119" s="75">
        <f>'[1]Formulacion_POA '!K116</f>
        <v>43252</v>
      </c>
      <c r="M119" s="76">
        <f>'[1]Formulacion_POA '!L116</f>
        <v>43465</v>
      </c>
      <c r="N119" s="77">
        <f>'[1]F-TRI-1'!M117</f>
        <v>0</v>
      </c>
      <c r="O119" s="74">
        <f>'[1]F-TRI-1'!N117</f>
        <v>0</v>
      </c>
      <c r="P119" s="73">
        <f>'[1]F-TRI-2'!M117</f>
        <v>0</v>
      </c>
      <c r="Q119" s="78">
        <f>'[1]F-TRI-2'!N117</f>
        <v>0</v>
      </c>
      <c r="R119" s="73">
        <f>'[1]F-TRI-3'!M117</f>
        <v>0</v>
      </c>
      <c r="S119" s="78">
        <f>'[1]F-TRI-3'!N117</f>
        <v>0</v>
      </c>
      <c r="T119" s="73">
        <f>'[1]F-TRI-4'!M117</f>
        <v>0</v>
      </c>
      <c r="U119" s="78">
        <f>'[1]F-TRI-4'!N117</f>
        <v>0</v>
      </c>
      <c r="V119" s="73">
        <f t="shared" si="1"/>
        <v>0</v>
      </c>
      <c r="W119" s="79">
        <f t="shared" si="2"/>
        <v>0</v>
      </c>
      <c r="X119" s="97">
        <v>10000000</v>
      </c>
      <c r="Y119" s="98">
        <f>SUM('[1]F-TRI-1'!P117+'[1]F-TRI-2'!P117+'[1]F-TRI-3'!P117+'[1]F-TRI-4'!P117)</f>
        <v>0</v>
      </c>
      <c r="Z119" s="96">
        <f t="shared" si="3"/>
        <v>0</v>
      </c>
      <c r="AA119" s="80"/>
      <c r="AB119" s="81"/>
      <c r="AC119" s="81"/>
      <c r="AD119" s="81"/>
      <c r="AE119" s="82"/>
      <c r="AF119" s="50"/>
      <c r="AG119" s="51"/>
      <c r="AH119" s="51"/>
      <c r="AI119" s="51"/>
      <c r="AJ119" s="51"/>
      <c r="AK119" s="51"/>
      <c r="AL119" s="52"/>
    </row>
    <row r="120" spans="1:38" ht="25.5" x14ac:dyDescent="0.25">
      <c r="A120" s="69">
        <v>111</v>
      </c>
      <c r="B120" s="70"/>
      <c r="C120" s="70"/>
      <c r="D120" s="85" t="s">
        <v>98</v>
      </c>
      <c r="E120" s="86">
        <v>0.2</v>
      </c>
      <c r="F120" s="72" t="str">
        <f>'[1]Formulacion_POA '!F117</f>
        <v>Establecer el Plan Institucional de Capacitación de la Supersolidaria</v>
      </c>
      <c r="G120" s="73" t="str">
        <f>'[1]Formulacion_POA '!G117</f>
        <v>Secretaría General</v>
      </c>
      <c r="H120" s="73" t="str">
        <f>'[1]Formulacion_POA '!H117</f>
        <v>Plan Institucional de Capacitación aprobado</v>
      </c>
      <c r="I120" s="73">
        <f>'[1]Formulacion_POA '!I117</f>
        <v>1</v>
      </c>
      <c r="J120" s="73">
        <f t="shared" si="0"/>
        <v>1</v>
      </c>
      <c r="K120" s="74">
        <f>'[1]Formulacion_POA '!J117</f>
        <v>0.2</v>
      </c>
      <c r="L120" s="75">
        <f>'[1]Formulacion_POA '!K117</f>
        <v>43160</v>
      </c>
      <c r="M120" s="76">
        <f>'[1]Formulacion_POA '!L117</f>
        <v>43465</v>
      </c>
      <c r="N120" s="88">
        <f>'[1]F-TRI-1'!M118</f>
        <v>0.2</v>
      </c>
      <c r="O120" s="74">
        <f>'[1]F-TRI-1'!N118</f>
        <v>0.2</v>
      </c>
      <c r="P120" s="73">
        <f>'[1]F-TRI-2'!M118</f>
        <v>0</v>
      </c>
      <c r="Q120" s="78">
        <f>'[1]F-TRI-2'!N118</f>
        <v>0</v>
      </c>
      <c r="R120" s="73">
        <f>'[1]F-TRI-3'!M118</f>
        <v>0</v>
      </c>
      <c r="S120" s="78">
        <f>'[1]F-TRI-3'!N118</f>
        <v>0</v>
      </c>
      <c r="T120" s="73">
        <f>'[1]F-TRI-4'!M118</f>
        <v>0</v>
      </c>
      <c r="U120" s="78">
        <f>'[1]F-TRI-4'!N118</f>
        <v>0</v>
      </c>
      <c r="V120" s="74">
        <f t="shared" si="1"/>
        <v>0.2</v>
      </c>
      <c r="W120" s="79">
        <f t="shared" si="2"/>
        <v>0.2</v>
      </c>
      <c r="X120" s="97">
        <v>0</v>
      </c>
      <c r="Y120" s="98">
        <f>SUM('[1]F-TRI-1'!P118+'[1]F-TRI-2'!P118+'[1]F-TRI-3'!P118+'[1]F-TRI-4'!P118)</f>
        <v>0</v>
      </c>
      <c r="Z120" s="96">
        <f t="shared" si="3"/>
        <v>0</v>
      </c>
      <c r="AA120" s="80"/>
      <c r="AB120" s="81"/>
      <c r="AC120" s="81"/>
      <c r="AD120" s="81"/>
      <c r="AE120" s="82"/>
      <c r="AF120" s="50"/>
      <c r="AG120" s="51"/>
      <c r="AH120" s="51"/>
      <c r="AI120" s="51"/>
      <c r="AJ120" s="51"/>
      <c r="AK120" s="51"/>
      <c r="AL120" s="52"/>
    </row>
    <row r="121" spans="1:38" ht="16.5" x14ac:dyDescent="0.25">
      <c r="A121" s="69">
        <v>112</v>
      </c>
      <c r="B121" s="70"/>
      <c r="C121" s="83"/>
      <c r="D121" s="83"/>
      <c r="E121" s="84"/>
      <c r="F121" s="72" t="str">
        <f>'[1]Formulacion_POA '!F118</f>
        <v>Ejecutar el Plan Institucional de Capacitación de la Supersolidaria</v>
      </c>
      <c r="G121" s="73" t="str">
        <f>'[1]Formulacion_POA '!G118</f>
        <v>Secretaría General</v>
      </c>
      <c r="H121" s="73" t="str">
        <f>'[1]Formulacion_POA '!H118</f>
        <v xml:space="preserve"> Plan ejecutado</v>
      </c>
      <c r="I121" s="73">
        <f>'[1]Formulacion_POA '!I118</f>
        <v>1</v>
      </c>
      <c r="J121" s="73">
        <f t="shared" si="0"/>
        <v>1</v>
      </c>
      <c r="K121" s="74">
        <f>'[1]Formulacion_POA '!J118</f>
        <v>0.8</v>
      </c>
      <c r="L121" s="75">
        <f>'[1]Formulacion_POA '!K118</f>
        <v>43160</v>
      </c>
      <c r="M121" s="76">
        <f>'[1]Formulacion_POA '!L118</f>
        <v>43465</v>
      </c>
      <c r="N121" s="77">
        <f>'[1]F-TRI-1'!M119</f>
        <v>0</v>
      </c>
      <c r="O121" s="74">
        <f>'[1]F-TRI-1'!N119</f>
        <v>0</v>
      </c>
      <c r="P121" s="73">
        <f>'[1]F-TRI-2'!M119</f>
        <v>0</v>
      </c>
      <c r="Q121" s="78">
        <f>'[1]F-TRI-2'!N119</f>
        <v>0</v>
      </c>
      <c r="R121" s="73">
        <f>'[1]F-TRI-3'!M119</f>
        <v>0</v>
      </c>
      <c r="S121" s="78">
        <f>'[1]F-TRI-3'!N119</f>
        <v>0</v>
      </c>
      <c r="T121" s="73">
        <f>'[1]F-TRI-4'!M119</f>
        <v>0</v>
      </c>
      <c r="U121" s="78">
        <f>'[1]F-TRI-4'!N119</f>
        <v>0</v>
      </c>
      <c r="V121" s="73">
        <f t="shared" si="1"/>
        <v>0</v>
      </c>
      <c r="W121" s="79">
        <f t="shared" si="2"/>
        <v>0</v>
      </c>
      <c r="X121" s="97">
        <v>52000000</v>
      </c>
      <c r="Y121" s="98">
        <f>SUM('[1]F-TRI-1'!P119+'[1]F-TRI-2'!P119+'[1]F-TRI-3'!P119+'[1]F-TRI-4'!P119)</f>
        <v>0</v>
      </c>
      <c r="Z121" s="96">
        <f t="shared" si="3"/>
        <v>0</v>
      </c>
      <c r="AA121" s="80"/>
      <c r="AB121" s="81"/>
      <c r="AC121" s="81"/>
      <c r="AD121" s="81"/>
      <c r="AE121" s="82"/>
      <c r="AF121" s="50"/>
      <c r="AG121" s="51"/>
      <c r="AH121" s="51"/>
      <c r="AI121" s="51"/>
      <c r="AJ121" s="51"/>
      <c r="AK121" s="51"/>
      <c r="AL121" s="52"/>
    </row>
    <row r="122" spans="1:38" ht="16.5" x14ac:dyDescent="0.25">
      <c r="A122" s="69">
        <v>113</v>
      </c>
      <c r="B122" s="70"/>
      <c r="C122" s="90" t="s">
        <v>99</v>
      </c>
      <c r="D122" s="85" t="s">
        <v>100</v>
      </c>
      <c r="E122" s="86">
        <v>0.5</v>
      </c>
      <c r="F122" s="72" t="str">
        <f>'[1]Formulacion_POA '!F119</f>
        <v>Establecer el Plan de Bienestar de la Supersolidaria</v>
      </c>
      <c r="G122" s="73" t="str">
        <f>'[1]Formulacion_POA '!G119</f>
        <v>Secretaría General</v>
      </c>
      <c r="H122" s="73" t="str">
        <f>'[1]Formulacion_POA '!H119</f>
        <v>Plan de Bienestar aprobado</v>
      </c>
      <c r="I122" s="73">
        <f>'[1]Formulacion_POA '!I119</f>
        <v>1</v>
      </c>
      <c r="J122" s="73">
        <f t="shared" si="0"/>
        <v>1</v>
      </c>
      <c r="K122" s="74">
        <f>'[1]Formulacion_POA '!J119</f>
        <v>0.2</v>
      </c>
      <c r="L122" s="75">
        <f>'[1]Formulacion_POA '!K119</f>
        <v>43160</v>
      </c>
      <c r="M122" s="76">
        <f>'[1]Formulacion_POA '!L119</f>
        <v>43465</v>
      </c>
      <c r="N122" s="88">
        <f>'[1]F-TRI-1'!M120</f>
        <v>1</v>
      </c>
      <c r="O122" s="74">
        <f>'[1]F-TRI-1'!N120</f>
        <v>1</v>
      </c>
      <c r="P122" s="73">
        <f>'[1]F-TRI-2'!M120</f>
        <v>0</v>
      </c>
      <c r="Q122" s="78">
        <f>'[1]F-TRI-2'!N120</f>
        <v>0</v>
      </c>
      <c r="R122" s="73">
        <f>'[1]F-TRI-3'!M120</f>
        <v>0</v>
      </c>
      <c r="S122" s="78">
        <f>'[1]F-TRI-3'!N120</f>
        <v>0</v>
      </c>
      <c r="T122" s="73">
        <f>'[1]F-TRI-4'!M120</f>
        <v>0</v>
      </c>
      <c r="U122" s="78">
        <f>'[1]F-TRI-4'!N120</f>
        <v>0</v>
      </c>
      <c r="V122" s="74">
        <f t="shared" si="1"/>
        <v>1</v>
      </c>
      <c r="W122" s="79">
        <f t="shared" si="2"/>
        <v>1</v>
      </c>
      <c r="X122" s="97">
        <v>0</v>
      </c>
      <c r="Y122" s="98">
        <f>SUM('[1]F-TRI-1'!P120+'[1]F-TRI-2'!P120+'[1]F-TRI-3'!P120+'[1]F-TRI-4'!P120)</f>
        <v>0</v>
      </c>
      <c r="Z122" s="96">
        <f t="shared" si="3"/>
        <v>0</v>
      </c>
      <c r="AA122" s="80"/>
      <c r="AB122" s="81"/>
      <c r="AC122" s="81"/>
      <c r="AD122" s="81"/>
      <c r="AE122" s="82"/>
      <c r="AF122" s="50"/>
      <c r="AG122" s="51"/>
      <c r="AH122" s="51"/>
      <c r="AI122" s="51"/>
      <c r="AJ122" s="51"/>
      <c r="AK122" s="51"/>
      <c r="AL122" s="52"/>
    </row>
    <row r="123" spans="1:38" ht="25.5" x14ac:dyDescent="0.25">
      <c r="A123" s="69">
        <v>114</v>
      </c>
      <c r="B123" s="70"/>
      <c r="C123" s="70"/>
      <c r="D123" s="70"/>
      <c r="E123" s="71"/>
      <c r="F123" s="72" t="str">
        <f>'[1]Formulacion_POA '!F120</f>
        <v>Ejecutar el Plan de Bienestar de la Supersolidaria</v>
      </c>
      <c r="G123" s="73" t="str">
        <f>'[1]Formulacion_POA '!G120</f>
        <v>Secretaría General</v>
      </c>
      <c r="H123" s="73" t="str">
        <f>'[1]Formulacion_POA '!H120</f>
        <v>Plan de Bienestar Plan de bienestar ejecutado</v>
      </c>
      <c r="I123" s="73">
        <f>'[1]Formulacion_POA '!I120</f>
        <v>1</v>
      </c>
      <c r="J123" s="73">
        <f t="shared" si="0"/>
        <v>1</v>
      </c>
      <c r="K123" s="74">
        <f>'[1]Formulacion_POA '!J120</f>
        <v>0.6</v>
      </c>
      <c r="L123" s="75">
        <f>'[1]Formulacion_POA '!K120</f>
        <v>43132</v>
      </c>
      <c r="M123" s="76">
        <f>'[1]Formulacion_POA '!L120</f>
        <v>43465</v>
      </c>
      <c r="N123" s="88">
        <f>'[1]F-TRI-1'!M121</f>
        <v>0.2</v>
      </c>
      <c r="O123" s="74">
        <f>'[1]F-TRI-1'!N121</f>
        <v>0.2</v>
      </c>
      <c r="P123" s="73">
        <f>'[1]F-TRI-2'!M121</f>
        <v>0</v>
      </c>
      <c r="Q123" s="78">
        <f>'[1]F-TRI-2'!N121</f>
        <v>0</v>
      </c>
      <c r="R123" s="73">
        <f>'[1]F-TRI-3'!M121</f>
        <v>0</v>
      </c>
      <c r="S123" s="78">
        <f>'[1]F-TRI-3'!N121</f>
        <v>0</v>
      </c>
      <c r="T123" s="73">
        <f>'[1]F-TRI-4'!M121</f>
        <v>0</v>
      </c>
      <c r="U123" s="78">
        <f>'[1]F-TRI-4'!N121</f>
        <v>0</v>
      </c>
      <c r="V123" s="74">
        <f t="shared" si="1"/>
        <v>0.2</v>
      </c>
      <c r="W123" s="79">
        <f t="shared" si="2"/>
        <v>0.2</v>
      </c>
      <c r="X123" s="97">
        <v>145000000</v>
      </c>
      <c r="Y123" s="98">
        <f>SUM('[1]F-TRI-1'!P121+'[1]F-TRI-2'!P121+'[1]F-TRI-3'!P121+'[1]F-TRI-4'!P121)</f>
        <v>5000000</v>
      </c>
      <c r="Z123" s="96">
        <f t="shared" si="3"/>
        <v>3.4482758620689655E-2</v>
      </c>
      <c r="AA123" s="80"/>
      <c r="AB123" s="81"/>
      <c r="AC123" s="81"/>
      <c r="AD123" s="81"/>
      <c r="AE123" s="82"/>
      <c r="AF123" s="50"/>
      <c r="AG123" s="51"/>
      <c r="AH123" s="51"/>
      <c r="AI123" s="51"/>
      <c r="AJ123" s="51"/>
      <c r="AK123" s="51"/>
      <c r="AL123" s="52"/>
    </row>
    <row r="124" spans="1:38" ht="25.5" x14ac:dyDescent="0.25">
      <c r="A124" s="69">
        <v>115</v>
      </c>
      <c r="B124" s="70"/>
      <c r="C124" s="70"/>
      <c r="D124" s="83"/>
      <c r="E124" s="84"/>
      <c r="F124" s="72" t="str">
        <f>'[1]Formulacion_POA '!F121</f>
        <v xml:space="preserve">Adecuación de puestos de trabajo y divisiones de oficina en los pisos 11 y 15 de propiedad de la Supersolidaria </v>
      </c>
      <c r="G124" s="73" t="str">
        <f>'[1]Formulacion_POA '!G121</f>
        <v>Secretaría General</v>
      </c>
      <c r="H124" s="73" t="str">
        <f>'[1]Formulacion_POA '!H121</f>
        <v xml:space="preserve"> No de pisos adecuados / No de pisos programados </v>
      </c>
      <c r="I124" s="73">
        <f>'[1]Formulacion_POA '!I121</f>
        <v>2</v>
      </c>
      <c r="J124" s="73">
        <f t="shared" si="0"/>
        <v>2</v>
      </c>
      <c r="K124" s="74">
        <f>'[1]Formulacion_POA '!J121</f>
        <v>0.2</v>
      </c>
      <c r="L124" s="75">
        <f>'[1]Formulacion_POA '!K121</f>
        <v>43221</v>
      </c>
      <c r="M124" s="76">
        <f>'[1]Formulacion_POA '!L121</f>
        <v>43465</v>
      </c>
      <c r="N124" s="88">
        <f>'[1]F-TRI-1'!M122</f>
        <v>0.2</v>
      </c>
      <c r="O124" s="74">
        <f>'[1]F-TRI-1'!N122</f>
        <v>0.1</v>
      </c>
      <c r="P124" s="73">
        <f>'[1]F-TRI-2'!M122</f>
        <v>0</v>
      </c>
      <c r="Q124" s="78">
        <f>'[1]F-TRI-2'!N122</f>
        <v>0</v>
      </c>
      <c r="R124" s="73">
        <f>'[1]F-TRI-3'!M122</f>
        <v>0</v>
      </c>
      <c r="S124" s="78">
        <f>'[1]F-TRI-3'!N122</f>
        <v>0</v>
      </c>
      <c r="T124" s="73">
        <f>'[1]F-TRI-4'!M122</f>
        <v>0</v>
      </c>
      <c r="U124" s="78">
        <f>'[1]F-TRI-4'!N122</f>
        <v>0</v>
      </c>
      <c r="V124" s="74">
        <f t="shared" si="1"/>
        <v>0.2</v>
      </c>
      <c r="W124" s="79">
        <f t="shared" si="2"/>
        <v>0.1</v>
      </c>
      <c r="X124" s="97">
        <v>550000000</v>
      </c>
      <c r="Y124" s="98">
        <f>SUM('[1]F-TRI-1'!P122+'[1]F-TRI-2'!P122+'[1]F-TRI-3'!P122+'[1]F-TRI-4'!P122)</f>
        <v>0</v>
      </c>
      <c r="Z124" s="96">
        <f t="shared" si="3"/>
        <v>0</v>
      </c>
      <c r="AA124" s="80"/>
      <c r="AB124" s="81"/>
      <c r="AC124" s="81"/>
      <c r="AD124" s="81"/>
      <c r="AE124" s="82"/>
      <c r="AF124" s="50"/>
      <c r="AG124" s="51"/>
      <c r="AH124" s="51"/>
      <c r="AI124" s="51"/>
      <c r="AJ124" s="51"/>
      <c r="AK124" s="51"/>
      <c r="AL124" s="52"/>
    </row>
    <row r="125" spans="1:38" ht="36" customHeight="1" thickBot="1" x14ac:dyDescent="0.3">
      <c r="A125" s="123">
        <v>116</v>
      </c>
      <c r="B125" s="44"/>
      <c r="C125" s="44"/>
      <c r="D125" s="125" t="s">
        <v>101</v>
      </c>
      <c r="E125" s="102">
        <v>0.5</v>
      </c>
      <c r="F125" s="130" t="str">
        <f>'[1]Formulacion_POA '!F122</f>
        <v xml:space="preserve">Realizar la aplicación de la batería de riesgo sicosocial </v>
      </c>
      <c r="G125" s="104" t="str">
        <f>'[1]Formulacion_POA '!G122</f>
        <v>Secretaría General</v>
      </c>
      <c r="H125" s="104" t="str">
        <f>'[1]Formulacion_POA '!H122</f>
        <v xml:space="preserve">Aplicación de la Batería Sicosocial </v>
      </c>
      <c r="I125" s="104">
        <f>'[1]Formulacion_POA '!I122</f>
        <v>1</v>
      </c>
      <c r="J125" s="104">
        <f t="shared" si="0"/>
        <v>1</v>
      </c>
      <c r="K125" s="105">
        <f>'[1]Formulacion_POA '!J122</f>
        <v>1</v>
      </c>
      <c r="L125" s="106">
        <f>'[1]Formulacion_POA '!K122</f>
        <v>43374</v>
      </c>
      <c r="M125" s="107">
        <f>'[1]Formulacion_POA '!L122</f>
        <v>43465</v>
      </c>
      <c r="N125" s="108">
        <f>'[1]F-TRI-1'!M123</f>
        <v>0</v>
      </c>
      <c r="O125" s="105">
        <f>'[1]F-TRI-1'!N123</f>
        <v>0</v>
      </c>
      <c r="P125" s="104">
        <f>'[1]F-TRI-2'!M123</f>
        <v>0</v>
      </c>
      <c r="Q125" s="109">
        <f>'[1]F-TRI-2'!N123</f>
        <v>0</v>
      </c>
      <c r="R125" s="104">
        <f>'[1]F-TRI-3'!M123</f>
        <v>0</v>
      </c>
      <c r="S125" s="109">
        <f>'[1]F-TRI-3'!N123</f>
        <v>0</v>
      </c>
      <c r="T125" s="104">
        <f>'[1]F-TRI-4'!M123</f>
        <v>0</v>
      </c>
      <c r="U125" s="109">
        <f>'[1]F-TRI-4'!N123</f>
        <v>0</v>
      </c>
      <c r="V125" s="104">
        <f t="shared" si="1"/>
        <v>0</v>
      </c>
      <c r="W125" s="110">
        <f t="shared" si="2"/>
        <v>0</v>
      </c>
      <c r="X125" s="111">
        <v>0</v>
      </c>
      <c r="Y125" s="112">
        <f>SUM('[1]F-TRI-1'!P123+'[1]F-TRI-2'!P123+'[1]F-TRI-3'!P123+'[1]F-TRI-4'!P123)</f>
        <v>0</v>
      </c>
      <c r="Z125" s="102">
        <f t="shared" si="3"/>
        <v>0</v>
      </c>
      <c r="AA125" s="113"/>
      <c r="AB125" s="114"/>
      <c r="AC125" s="114"/>
      <c r="AD125" s="114"/>
      <c r="AE125" s="115"/>
      <c r="AF125" s="50"/>
      <c r="AG125" s="51"/>
      <c r="AH125" s="51"/>
      <c r="AI125" s="51"/>
      <c r="AJ125" s="51"/>
      <c r="AK125" s="51"/>
      <c r="AL125" s="52"/>
    </row>
    <row r="126" spans="1:38" ht="38.25" x14ac:dyDescent="0.25">
      <c r="A126" s="53">
        <v>117</v>
      </c>
      <c r="B126" s="132" t="s">
        <v>102</v>
      </c>
      <c r="C126" s="132" t="s">
        <v>103</v>
      </c>
      <c r="D126" s="149" t="s">
        <v>104</v>
      </c>
      <c r="E126" s="145">
        <v>0.7</v>
      </c>
      <c r="F126" s="135" t="str">
        <f>'[1]Formulacion_POA '!F123</f>
        <v>Realizar los seguimientos de verificación</v>
      </c>
      <c r="G126" s="136" t="str">
        <f>'[1]Formulacion_POA '!G123</f>
        <v>Oficina de Control Interno</v>
      </c>
      <c r="H126" s="136" t="str">
        <f>'[1]Formulacion_POA '!H123</f>
        <v>(N° Seguimientos realizados / N° de Seguimientos programados)</v>
      </c>
      <c r="I126" s="136">
        <f>'[1]Formulacion_POA '!I123</f>
        <v>88</v>
      </c>
      <c r="J126" s="136">
        <f t="shared" si="0"/>
        <v>88</v>
      </c>
      <c r="K126" s="137">
        <f>'[1]Formulacion_POA '!J123</f>
        <v>1</v>
      </c>
      <c r="L126" s="138">
        <f>'[1]Formulacion_POA '!K123</f>
        <v>43101</v>
      </c>
      <c r="M126" s="139">
        <f>'[1]Formulacion_POA '!L123</f>
        <v>43465</v>
      </c>
      <c r="N126" s="140">
        <f>'[1]F-TRI-1'!M124</f>
        <v>14</v>
      </c>
      <c r="O126" s="141">
        <f>'[1]F-TRI-1'!N124</f>
        <v>0.15909090909090909</v>
      </c>
      <c r="P126" s="136">
        <f>'[1]F-TRI-2'!M124</f>
        <v>0</v>
      </c>
      <c r="Q126" s="141">
        <f>'[1]F-TRI-2'!N124</f>
        <v>0</v>
      </c>
      <c r="R126" s="136">
        <f>'[1]F-TRI-3'!M124</f>
        <v>0</v>
      </c>
      <c r="S126" s="141">
        <f>'[1]F-TRI-3'!N124</f>
        <v>0</v>
      </c>
      <c r="T126" s="136">
        <f>'[1]F-TRI-4'!M124</f>
        <v>0</v>
      </c>
      <c r="U126" s="141">
        <f>'[1]F-TRI-4'!N124</f>
        <v>0</v>
      </c>
      <c r="V126" s="136">
        <f t="shared" si="1"/>
        <v>14</v>
      </c>
      <c r="W126" s="142">
        <f t="shared" si="2"/>
        <v>0.15909090909090909</v>
      </c>
      <c r="X126" s="143">
        <v>0</v>
      </c>
      <c r="Y126" s="144">
        <f>SUM('[1]F-TRI-1'!P124+'[1]F-TRI-2'!P124+'[1]F-TRI-3'!P124+'[1]F-TRI-4'!P124)</f>
        <v>0</v>
      </c>
      <c r="Z126" s="145">
        <f t="shared" si="3"/>
        <v>0</v>
      </c>
      <c r="AA126" s="146"/>
      <c r="AB126" s="147"/>
      <c r="AC126" s="147"/>
      <c r="AD126" s="147"/>
      <c r="AE126" s="148"/>
      <c r="AF126" s="50"/>
      <c r="AG126" s="51"/>
      <c r="AH126" s="51"/>
      <c r="AI126" s="51"/>
      <c r="AJ126" s="51"/>
      <c r="AK126" s="51"/>
      <c r="AL126" s="52"/>
    </row>
    <row r="127" spans="1:38" ht="51" x14ac:dyDescent="0.25">
      <c r="A127" s="69">
        <v>118</v>
      </c>
      <c r="B127" s="70"/>
      <c r="C127" s="83"/>
      <c r="D127" s="128" t="s">
        <v>105</v>
      </c>
      <c r="E127" s="96">
        <v>0.3</v>
      </c>
      <c r="F127" s="72" t="str">
        <f>'[1]Formulacion_POA '!F124</f>
        <v>Elaborar boletines de control interno para la promoción del autocontrol</v>
      </c>
      <c r="G127" s="73" t="str">
        <f>'[1]Formulacion_POA '!G124</f>
        <v>Oficina de Control Interno</v>
      </c>
      <c r="H127" s="73" t="str">
        <f>'[1]Formulacion_POA '!H124</f>
        <v>(N° de boletines de control interno elaborados/ N° de boletines de control interno programados)</v>
      </c>
      <c r="I127" s="73">
        <f>'[1]Formulacion_POA '!I124</f>
        <v>6</v>
      </c>
      <c r="J127" s="73">
        <f t="shared" si="0"/>
        <v>6</v>
      </c>
      <c r="K127" s="74">
        <f>'[1]Formulacion_POA '!J124</f>
        <v>1</v>
      </c>
      <c r="L127" s="75">
        <f>'[1]Formulacion_POA '!K124</f>
        <v>43101</v>
      </c>
      <c r="M127" s="76">
        <f>'[1]Formulacion_POA '!L124</f>
        <v>43465</v>
      </c>
      <c r="N127" s="77">
        <f>'[1]F-TRI-1'!M125</f>
        <v>2</v>
      </c>
      <c r="O127" s="74">
        <f>'[1]F-TRI-1'!N125</f>
        <v>0.33333333333333331</v>
      </c>
      <c r="P127" s="73">
        <f>'[1]F-TRI-2'!M125</f>
        <v>0</v>
      </c>
      <c r="Q127" s="78">
        <f>'[1]F-TRI-2'!N125</f>
        <v>0</v>
      </c>
      <c r="R127" s="73">
        <f>'[1]F-TRI-3'!M125</f>
        <v>0</v>
      </c>
      <c r="S127" s="78">
        <f>'[1]F-TRI-3'!N125</f>
        <v>0</v>
      </c>
      <c r="T127" s="73">
        <f>'[1]F-TRI-4'!M125</f>
        <v>0</v>
      </c>
      <c r="U127" s="78">
        <f>'[1]F-TRI-4'!N125</f>
        <v>0</v>
      </c>
      <c r="V127" s="73">
        <f t="shared" si="1"/>
        <v>2</v>
      </c>
      <c r="W127" s="79">
        <f t="shared" si="2"/>
        <v>0.33333333333333331</v>
      </c>
      <c r="X127" s="97">
        <v>0</v>
      </c>
      <c r="Y127" s="98">
        <f>SUM('[1]F-TRI-1'!P125+'[1]F-TRI-2'!P125+'[1]F-TRI-3'!P125+'[1]F-TRI-4'!P125)</f>
        <v>0</v>
      </c>
      <c r="Z127" s="96">
        <f t="shared" si="3"/>
        <v>0</v>
      </c>
      <c r="AA127" s="80"/>
      <c r="AB127" s="81"/>
      <c r="AC127" s="81"/>
      <c r="AD127" s="81"/>
      <c r="AE127" s="82"/>
      <c r="AF127" s="50"/>
      <c r="AG127" s="51"/>
      <c r="AH127" s="51"/>
      <c r="AI127" s="51"/>
      <c r="AJ127" s="51"/>
      <c r="AK127" s="51"/>
      <c r="AL127" s="52"/>
    </row>
    <row r="128" spans="1:38" ht="39" thickBot="1" x14ac:dyDescent="0.3">
      <c r="A128" s="100">
        <v>119</v>
      </c>
      <c r="B128" s="44"/>
      <c r="C128" s="104" t="s">
        <v>106</v>
      </c>
      <c r="D128" s="125" t="s">
        <v>107</v>
      </c>
      <c r="E128" s="102">
        <v>1</v>
      </c>
      <c r="F128" s="130" t="str">
        <f>'[1]Formulacion_POA '!F125</f>
        <v>Realizar las auditorias de gestión y especiales, según programación</v>
      </c>
      <c r="G128" s="104" t="str">
        <f>'[1]Formulacion_POA '!G125</f>
        <v>Oficina de Control Interno</v>
      </c>
      <c r="H128" s="104" t="str">
        <f>'[1]Formulacion_POA '!H125</f>
        <v>(N° de auditorias de gestión ejecutadas/ N° de auditorias de gestión programadas)</v>
      </c>
      <c r="I128" s="104">
        <f>'[1]Formulacion_POA '!I125</f>
        <v>16</v>
      </c>
      <c r="J128" s="104">
        <f t="shared" si="0"/>
        <v>16</v>
      </c>
      <c r="K128" s="105">
        <f>'[1]Formulacion_POA '!J125</f>
        <v>1</v>
      </c>
      <c r="L128" s="106">
        <f>'[1]Formulacion_POA '!K125</f>
        <v>43101</v>
      </c>
      <c r="M128" s="107">
        <f>'[1]Formulacion_POA '!L125</f>
        <v>43465</v>
      </c>
      <c r="N128" s="108">
        <f>'[1]F-TRI-1'!M126</f>
        <v>1</v>
      </c>
      <c r="O128" s="105">
        <f>'[1]F-TRI-1'!N126</f>
        <v>6.25E-2</v>
      </c>
      <c r="P128" s="104">
        <f>'[1]F-TRI-2'!M126</f>
        <v>0</v>
      </c>
      <c r="Q128" s="109">
        <f>'[1]F-TRI-2'!N126</f>
        <v>0</v>
      </c>
      <c r="R128" s="104">
        <f>'[1]F-TRI-3'!M126</f>
        <v>0</v>
      </c>
      <c r="S128" s="109">
        <f>'[1]F-TRI-3'!N126</f>
        <v>0</v>
      </c>
      <c r="T128" s="104">
        <f>'[1]F-TRI-4'!M126</f>
        <v>0</v>
      </c>
      <c r="U128" s="109">
        <f>'[1]F-TRI-4'!N126</f>
        <v>0</v>
      </c>
      <c r="V128" s="104">
        <f t="shared" si="1"/>
        <v>1</v>
      </c>
      <c r="W128" s="110">
        <f t="shared" si="2"/>
        <v>6.25E-2</v>
      </c>
      <c r="X128" s="111">
        <v>0</v>
      </c>
      <c r="Y128" s="112">
        <f>SUM('[1]F-TRI-1'!P126+'[1]F-TRI-2'!P126+'[1]F-TRI-3'!P126+'[1]F-TRI-4'!P126)</f>
        <v>0</v>
      </c>
      <c r="Z128" s="102">
        <f t="shared" si="3"/>
        <v>0</v>
      </c>
      <c r="AA128" s="113"/>
      <c r="AB128" s="114"/>
      <c r="AC128" s="114"/>
      <c r="AD128" s="114"/>
      <c r="AE128" s="115"/>
      <c r="AF128" s="50"/>
      <c r="AG128" s="51"/>
      <c r="AH128" s="51"/>
      <c r="AI128" s="51"/>
      <c r="AJ128" s="51"/>
      <c r="AK128" s="51"/>
      <c r="AL128" s="52"/>
    </row>
    <row r="129" spans="1:38" ht="15.75" thickBot="1" x14ac:dyDescent="0.3">
      <c r="A129" s="150"/>
      <c r="B129" s="150"/>
      <c r="C129" s="10"/>
      <c r="D129" s="151"/>
      <c r="E129" s="152"/>
      <c r="F129" s="153"/>
      <c r="G129" s="153"/>
      <c r="H129" s="151"/>
      <c r="I129" s="151"/>
      <c r="J129" s="151"/>
      <c r="K129" s="151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5"/>
      <c r="Y129" s="156"/>
      <c r="Z129" s="156"/>
      <c r="AA129" s="157"/>
      <c r="AB129" s="156"/>
      <c r="AC129" s="158"/>
      <c r="AD129" s="158"/>
      <c r="AE129" s="159"/>
      <c r="AF129" s="160"/>
      <c r="AG129" s="52"/>
      <c r="AH129" s="52"/>
      <c r="AI129" s="52"/>
      <c r="AJ129" s="52"/>
      <c r="AK129" s="52"/>
      <c r="AL129" s="52"/>
    </row>
    <row r="130" spans="1:38" ht="16.5" x14ac:dyDescent="0.3">
      <c r="A130" s="161" t="s">
        <v>108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5"/>
      <c r="Y130" s="162" t="s">
        <v>109</v>
      </c>
      <c r="Z130" s="25"/>
      <c r="AA130" s="25"/>
      <c r="AB130" s="25"/>
      <c r="AC130" s="25"/>
      <c r="AD130" s="25"/>
      <c r="AE130" s="26"/>
      <c r="AF130" s="7"/>
      <c r="AG130" s="7"/>
      <c r="AH130" s="7"/>
      <c r="AI130" s="7"/>
      <c r="AJ130" s="7"/>
      <c r="AK130" s="7"/>
      <c r="AL130" s="7"/>
    </row>
    <row r="131" spans="1:38" ht="16.5" x14ac:dyDescent="0.3">
      <c r="A131" s="163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49"/>
      <c r="Y131" s="164" t="s">
        <v>110</v>
      </c>
      <c r="Z131" s="165"/>
      <c r="AA131" s="165"/>
      <c r="AB131" s="165"/>
      <c r="AC131" s="165"/>
      <c r="AD131" s="165"/>
      <c r="AE131" s="36"/>
      <c r="AF131" s="7"/>
      <c r="AG131" s="7"/>
      <c r="AH131" s="7"/>
      <c r="AI131" s="7"/>
      <c r="AJ131" s="7"/>
      <c r="AK131" s="7"/>
      <c r="AL131" s="7"/>
    </row>
    <row r="132" spans="1:38" ht="16.5" x14ac:dyDescent="0.3">
      <c r="A132" s="163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49"/>
      <c r="Y132" s="164" t="s">
        <v>111</v>
      </c>
      <c r="Z132" s="165"/>
      <c r="AA132" s="165"/>
      <c r="AB132" s="165"/>
      <c r="AC132" s="165"/>
      <c r="AD132" s="165"/>
      <c r="AE132" s="36"/>
      <c r="AF132" s="7"/>
      <c r="AG132" s="7"/>
      <c r="AH132" s="7"/>
      <c r="AI132" s="7"/>
      <c r="AJ132" s="7"/>
      <c r="AK132" s="7"/>
      <c r="AL132" s="7"/>
    </row>
    <row r="133" spans="1:38" ht="17.25" thickBot="1" x14ac:dyDescent="0.3">
      <c r="A133" s="11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3"/>
      <c r="Y133" s="166" t="s">
        <v>112</v>
      </c>
      <c r="Z133" s="167"/>
      <c r="AA133" s="167"/>
      <c r="AB133" s="167"/>
      <c r="AC133" s="167"/>
      <c r="AD133" s="167"/>
      <c r="AE133" s="168"/>
      <c r="AF133" s="7"/>
      <c r="AG133" s="7"/>
      <c r="AH133" s="7"/>
      <c r="AI133" s="7"/>
      <c r="AJ133" s="7"/>
      <c r="AK133" s="7"/>
      <c r="AL133" s="7"/>
    </row>
    <row r="134" spans="1:38" x14ac:dyDescent="0.2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8"/>
      <c r="Z134" s="158"/>
      <c r="AA134" s="160"/>
      <c r="AB134" s="160"/>
      <c r="AC134" s="158"/>
      <c r="AD134" s="158"/>
      <c r="AE134" s="160"/>
      <c r="AF134" s="160"/>
      <c r="AG134" s="52"/>
      <c r="AH134" s="52"/>
      <c r="AI134" s="52"/>
      <c r="AJ134" s="52"/>
      <c r="AK134" s="52"/>
      <c r="AL134" s="52"/>
    </row>
    <row r="135" spans="1:38" x14ac:dyDescent="0.2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8"/>
      <c r="Z135" s="158"/>
      <c r="AA135" s="160"/>
      <c r="AB135" s="160"/>
      <c r="AC135" s="158"/>
      <c r="AD135" s="158"/>
      <c r="AE135" s="160"/>
      <c r="AF135" s="160"/>
      <c r="AG135" s="52"/>
      <c r="AH135" s="52"/>
      <c r="AI135" s="52"/>
      <c r="AJ135" s="52"/>
      <c r="AK135" s="52"/>
      <c r="AL135" s="52"/>
    </row>
    <row r="136" spans="1:38" x14ac:dyDescent="0.2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8"/>
      <c r="Z136" s="158"/>
      <c r="AA136" s="160"/>
      <c r="AB136" s="160"/>
      <c r="AC136" s="158"/>
      <c r="AD136" s="158"/>
      <c r="AE136" s="160"/>
      <c r="AF136" s="160"/>
      <c r="AG136" s="52"/>
      <c r="AH136" s="52"/>
      <c r="AI136" s="52"/>
      <c r="AJ136" s="52"/>
      <c r="AK136" s="52"/>
      <c r="AL136" s="52"/>
    </row>
    <row r="137" spans="1:38" x14ac:dyDescent="0.2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8"/>
      <c r="Z137" s="158"/>
      <c r="AA137" s="160"/>
      <c r="AB137" s="160"/>
      <c r="AC137" s="158"/>
      <c r="AD137" s="158"/>
      <c r="AE137" s="160"/>
      <c r="AF137" s="160"/>
      <c r="AG137" s="52"/>
      <c r="AH137" s="52"/>
      <c r="AI137" s="52"/>
      <c r="AJ137" s="52"/>
      <c r="AK137" s="52"/>
      <c r="AL137" s="52"/>
    </row>
    <row r="138" spans="1:38" x14ac:dyDescent="0.2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8"/>
      <c r="Z138" s="158"/>
      <c r="AA138" s="160"/>
      <c r="AB138" s="160"/>
      <c r="AC138" s="158"/>
      <c r="AD138" s="158"/>
      <c r="AE138" s="160"/>
      <c r="AF138" s="160"/>
      <c r="AG138" s="52"/>
      <c r="AH138" s="52"/>
      <c r="AI138" s="52"/>
      <c r="AJ138" s="52"/>
      <c r="AK138" s="52"/>
      <c r="AL138" s="52"/>
    </row>
    <row r="139" spans="1:38" x14ac:dyDescent="0.2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8"/>
      <c r="Z139" s="158"/>
      <c r="AA139" s="160"/>
      <c r="AB139" s="160"/>
      <c r="AC139" s="158"/>
      <c r="AD139" s="158"/>
      <c r="AE139" s="160"/>
      <c r="AF139" s="160"/>
      <c r="AG139" s="52"/>
      <c r="AH139" s="52"/>
      <c r="AI139" s="52"/>
      <c r="AJ139" s="52"/>
      <c r="AK139" s="52"/>
      <c r="AL139" s="52"/>
    </row>
    <row r="140" spans="1:38" x14ac:dyDescent="0.2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58"/>
      <c r="Z140" s="158"/>
      <c r="AA140" s="160"/>
      <c r="AB140" s="160"/>
      <c r="AC140" s="158"/>
      <c r="AD140" s="158"/>
      <c r="AE140" s="160"/>
      <c r="AF140" s="160"/>
      <c r="AG140" s="52"/>
      <c r="AH140" s="52"/>
      <c r="AI140" s="52"/>
      <c r="AJ140" s="52"/>
      <c r="AK140" s="52"/>
      <c r="AL140" s="52"/>
    </row>
    <row r="141" spans="1:38" x14ac:dyDescent="0.2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8"/>
      <c r="Z141" s="158"/>
      <c r="AA141" s="160"/>
      <c r="AB141" s="160"/>
      <c r="AC141" s="158"/>
      <c r="AD141" s="158"/>
      <c r="AE141" s="160"/>
      <c r="AF141" s="160"/>
      <c r="AG141" s="52"/>
      <c r="AH141" s="52"/>
      <c r="AI141" s="52"/>
      <c r="AJ141" s="52"/>
      <c r="AK141" s="52"/>
      <c r="AL141" s="52"/>
    </row>
    <row r="142" spans="1:38" x14ac:dyDescent="0.2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8"/>
      <c r="Z142" s="158"/>
      <c r="AA142" s="160"/>
      <c r="AB142" s="160"/>
      <c r="AC142" s="158"/>
      <c r="AD142" s="158"/>
      <c r="AE142" s="160"/>
      <c r="AF142" s="160"/>
      <c r="AG142" s="52"/>
      <c r="AH142" s="52"/>
      <c r="AI142" s="52"/>
      <c r="AJ142" s="52"/>
      <c r="AK142" s="52"/>
      <c r="AL142" s="52"/>
    </row>
    <row r="143" spans="1:38" x14ac:dyDescent="0.2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8"/>
      <c r="Z143" s="158"/>
      <c r="AA143" s="160"/>
      <c r="AB143" s="160"/>
      <c r="AC143" s="158"/>
      <c r="AD143" s="158"/>
      <c r="AE143" s="160"/>
      <c r="AF143" s="160"/>
      <c r="AG143" s="52"/>
      <c r="AH143" s="52"/>
      <c r="AI143" s="52"/>
      <c r="AJ143" s="52"/>
      <c r="AK143" s="52"/>
      <c r="AL143" s="52"/>
    </row>
    <row r="144" spans="1:38" x14ac:dyDescent="0.2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58"/>
      <c r="Z144" s="158"/>
      <c r="AA144" s="160"/>
      <c r="AB144" s="160"/>
      <c r="AC144" s="158"/>
      <c r="AD144" s="158"/>
      <c r="AE144" s="160"/>
      <c r="AF144" s="160"/>
      <c r="AG144" s="52"/>
      <c r="AH144" s="52"/>
      <c r="AI144" s="52"/>
      <c r="AJ144" s="52"/>
      <c r="AK144" s="52"/>
      <c r="AL144" s="52"/>
    </row>
    <row r="145" spans="1:38" x14ac:dyDescent="0.2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8"/>
      <c r="Z145" s="158"/>
      <c r="AA145" s="160"/>
      <c r="AB145" s="160"/>
      <c r="AC145" s="158"/>
      <c r="AD145" s="158"/>
      <c r="AE145" s="160"/>
      <c r="AF145" s="160"/>
      <c r="AG145" s="52"/>
      <c r="AH145" s="52"/>
      <c r="AI145" s="52"/>
      <c r="AJ145" s="52"/>
      <c r="AK145" s="52"/>
      <c r="AL145" s="52"/>
    </row>
    <row r="146" spans="1:38" x14ac:dyDescent="0.2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8"/>
      <c r="Z146" s="158"/>
      <c r="AA146" s="160"/>
      <c r="AB146" s="160"/>
      <c r="AC146" s="158"/>
      <c r="AD146" s="158"/>
      <c r="AE146" s="160"/>
      <c r="AF146" s="160"/>
      <c r="AG146" s="52"/>
      <c r="AH146" s="52"/>
      <c r="AI146" s="52"/>
      <c r="AJ146" s="52"/>
      <c r="AK146" s="52"/>
      <c r="AL146" s="52"/>
    </row>
    <row r="147" spans="1:38" x14ac:dyDescent="0.2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8"/>
      <c r="Z147" s="158"/>
      <c r="AA147" s="160"/>
      <c r="AB147" s="160"/>
      <c r="AC147" s="158"/>
      <c r="AD147" s="158"/>
      <c r="AE147" s="160"/>
      <c r="AF147" s="160"/>
      <c r="AG147" s="52"/>
      <c r="AH147" s="52"/>
      <c r="AI147" s="52"/>
      <c r="AJ147" s="52"/>
      <c r="AK147" s="52"/>
      <c r="AL147" s="52"/>
    </row>
    <row r="148" spans="1:38" x14ac:dyDescent="0.2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58"/>
      <c r="Z148" s="158"/>
      <c r="AA148" s="160"/>
      <c r="AB148" s="160"/>
      <c r="AC148" s="158"/>
      <c r="AD148" s="158"/>
      <c r="AE148" s="160"/>
      <c r="AF148" s="160"/>
      <c r="AG148" s="52"/>
      <c r="AH148" s="52"/>
      <c r="AI148" s="52"/>
      <c r="AJ148" s="52"/>
      <c r="AK148" s="52"/>
      <c r="AL148" s="52"/>
    </row>
    <row r="149" spans="1:38" x14ac:dyDescent="0.2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8"/>
      <c r="Z149" s="158"/>
      <c r="AA149" s="160"/>
      <c r="AB149" s="160"/>
      <c r="AC149" s="158"/>
      <c r="AD149" s="158"/>
      <c r="AE149" s="160"/>
      <c r="AF149" s="160"/>
      <c r="AG149" s="52"/>
      <c r="AH149" s="52"/>
      <c r="AI149" s="52"/>
      <c r="AJ149" s="52"/>
      <c r="AK149" s="52"/>
      <c r="AL149" s="52"/>
    </row>
    <row r="150" spans="1:38" x14ac:dyDescent="0.2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8"/>
      <c r="Z150" s="158"/>
      <c r="AA150" s="160"/>
      <c r="AB150" s="160"/>
      <c r="AC150" s="158"/>
      <c r="AD150" s="158"/>
      <c r="AE150" s="160"/>
      <c r="AF150" s="160"/>
      <c r="AG150" s="52"/>
      <c r="AH150" s="52"/>
      <c r="AI150" s="52"/>
      <c r="AJ150" s="52"/>
      <c r="AK150" s="52"/>
      <c r="AL150" s="52"/>
    </row>
    <row r="151" spans="1:38" x14ac:dyDescent="0.2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8"/>
      <c r="Z151" s="158"/>
      <c r="AA151" s="160"/>
      <c r="AB151" s="160"/>
      <c r="AC151" s="158"/>
      <c r="AD151" s="158"/>
      <c r="AE151" s="160"/>
      <c r="AF151" s="160"/>
      <c r="AG151" s="52"/>
      <c r="AH151" s="52"/>
      <c r="AI151" s="52"/>
      <c r="AJ151" s="52"/>
      <c r="AK151" s="52"/>
      <c r="AL151" s="52"/>
    </row>
    <row r="152" spans="1:38" x14ac:dyDescent="0.2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8"/>
      <c r="Z152" s="158"/>
      <c r="AA152" s="160"/>
      <c r="AB152" s="160"/>
      <c r="AC152" s="158"/>
      <c r="AD152" s="158"/>
      <c r="AE152" s="160"/>
      <c r="AF152" s="160"/>
      <c r="AG152" s="52"/>
      <c r="AH152" s="52"/>
      <c r="AI152" s="52"/>
      <c r="AJ152" s="52"/>
      <c r="AK152" s="52"/>
      <c r="AL152" s="52"/>
    </row>
    <row r="153" spans="1:38" x14ac:dyDescent="0.2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8"/>
      <c r="Z153" s="158"/>
      <c r="AA153" s="160"/>
      <c r="AB153" s="160"/>
      <c r="AC153" s="158"/>
      <c r="AD153" s="158"/>
      <c r="AE153" s="160"/>
      <c r="AF153" s="160"/>
      <c r="AG153" s="52"/>
      <c r="AH153" s="52"/>
      <c r="AI153" s="52"/>
      <c r="AJ153" s="52"/>
      <c r="AK153" s="52"/>
      <c r="AL153" s="52"/>
    </row>
    <row r="154" spans="1:38" x14ac:dyDescent="0.2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58"/>
      <c r="Z154" s="158"/>
      <c r="AA154" s="160"/>
      <c r="AB154" s="160"/>
      <c r="AC154" s="158"/>
      <c r="AD154" s="158"/>
      <c r="AE154" s="160"/>
      <c r="AF154" s="160"/>
      <c r="AG154" s="52"/>
      <c r="AH154" s="52"/>
      <c r="AI154" s="52"/>
      <c r="AJ154" s="52"/>
      <c r="AK154" s="52"/>
      <c r="AL154" s="52"/>
    </row>
    <row r="155" spans="1:38" x14ac:dyDescent="0.2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8"/>
      <c r="Z155" s="158"/>
      <c r="AA155" s="160"/>
      <c r="AB155" s="160"/>
      <c r="AC155" s="158"/>
      <c r="AD155" s="158"/>
      <c r="AE155" s="160"/>
      <c r="AF155" s="160"/>
      <c r="AG155" s="52"/>
      <c r="AH155" s="52"/>
      <c r="AI155" s="52"/>
      <c r="AJ155" s="52"/>
      <c r="AK155" s="52"/>
      <c r="AL155" s="52"/>
    </row>
    <row r="156" spans="1:38" x14ac:dyDescent="0.2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58"/>
      <c r="Z156" s="158"/>
      <c r="AA156" s="160"/>
      <c r="AB156" s="160"/>
      <c r="AC156" s="158"/>
      <c r="AD156" s="158"/>
      <c r="AE156" s="160"/>
      <c r="AF156" s="160"/>
      <c r="AG156" s="52"/>
      <c r="AH156" s="52"/>
      <c r="AI156" s="52"/>
      <c r="AJ156" s="52"/>
      <c r="AK156" s="52"/>
      <c r="AL156" s="52"/>
    </row>
    <row r="157" spans="1:38" x14ac:dyDescent="0.2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58"/>
      <c r="Z157" s="158"/>
      <c r="AA157" s="160"/>
      <c r="AB157" s="160"/>
      <c r="AC157" s="158"/>
      <c r="AD157" s="158"/>
      <c r="AE157" s="160"/>
      <c r="AF157" s="160"/>
      <c r="AG157" s="52"/>
      <c r="AH157" s="52"/>
      <c r="AI157" s="52"/>
      <c r="AJ157" s="52"/>
      <c r="AK157" s="52"/>
      <c r="AL157" s="52"/>
    </row>
    <row r="158" spans="1:38" x14ac:dyDescent="0.2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58"/>
      <c r="Z158" s="158"/>
      <c r="AA158" s="160"/>
      <c r="AB158" s="160"/>
      <c r="AC158" s="158"/>
      <c r="AD158" s="158"/>
      <c r="AE158" s="160"/>
      <c r="AF158" s="160"/>
      <c r="AG158" s="52"/>
      <c r="AH158" s="52"/>
      <c r="AI158" s="52"/>
      <c r="AJ158" s="52"/>
      <c r="AK158" s="52"/>
      <c r="AL158" s="52"/>
    </row>
    <row r="159" spans="1:38" x14ac:dyDescent="0.2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8"/>
      <c r="Z159" s="158"/>
      <c r="AA159" s="160"/>
      <c r="AB159" s="160"/>
      <c r="AC159" s="158"/>
      <c r="AD159" s="158"/>
      <c r="AE159" s="160"/>
      <c r="AF159" s="160"/>
      <c r="AG159" s="52"/>
      <c r="AH159" s="52"/>
      <c r="AI159" s="52"/>
      <c r="AJ159" s="52"/>
      <c r="AK159" s="52"/>
      <c r="AL159" s="52"/>
    </row>
    <row r="160" spans="1:38" x14ac:dyDescent="0.2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58"/>
      <c r="Z160" s="158"/>
      <c r="AA160" s="160"/>
      <c r="AB160" s="160"/>
      <c r="AC160" s="158"/>
      <c r="AD160" s="158"/>
      <c r="AE160" s="160"/>
      <c r="AF160" s="160"/>
      <c r="AG160" s="52"/>
      <c r="AH160" s="52"/>
      <c r="AI160" s="52"/>
      <c r="AJ160" s="52"/>
      <c r="AK160" s="52"/>
      <c r="AL160" s="52"/>
    </row>
    <row r="161" spans="1:38" x14ac:dyDescent="0.2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58"/>
      <c r="Z161" s="158"/>
      <c r="AA161" s="160"/>
      <c r="AB161" s="160"/>
      <c r="AC161" s="158"/>
      <c r="AD161" s="158"/>
      <c r="AE161" s="160"/>
      <c r="AF161" s="160"/>
      <c r="AG161" s="52"/>
      <c r="AH161" s="52"/>
      <c r="AI161" s="52"/>
      <c r="AJ161" s="52"/>
      <c r="AK161" s="52"/>
      <c r="AL161" s="52"/>
    </row>
    <row r="162" spans="1:38" x14ac:dyDescent="0.2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58"/>
      <c r="Z162" s="158"/>
      <c r="AA162" s="160"/>
      <c r="AB162" s="160"/>
      <c r="AC162" s="158"/>
      <c r="AD162" s="158"/>
      <c r="AE162" s="160"/>
      <c r="AF162" s="160"/>
      <c r="AG162" s="52"/>
      <c r="AH162" s="52"/>
      <c r="AI162" s="52"/>
      <c r="AJ162" s="52"/>
      <c r="AK162" s="52"/>
      <c r="AL162" s="52"/>
    </row>
    <row r="163" spans="1:38" x14ac:dyDescent="0.2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58"/>
      <c r="Z163" s="158"/>
      <c r="AA163" s="160"/>
      <c r="AB163" s="160"/>
      <c r="AC163" s="158"/>
      <c r="AD163" s="158"/>
      <c r="AE163" s="160"/>
      <c r="AF163" s="160"/>
      <c r="AG163" s="52"/>
      <c r="AH163" s="52"/>
      <c r="AI163" s="52"/>
      <c r="AJ163" s="52"/>
      <c r="AK163" s="52"/>
      <c r="AL163" s="52"/>
    </row>
    <row r="164" spans="1:38" x14ac:dyDescent="0.2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58"/>
      <c r="Z164" s="158"/>
      <c r="AA164" s="160"/>
      <c r="AB164" s="160"/>
      <c r="AC164" s="158"/>
      <c r="AD164" s="158"/>
      <c r="AE164" s="160"/>
      <c r="AF164" s="160"/>
      <c r="AG164" s="52"/>
      <c r="AH164" s="52"/>
      <c r="AI164" s="52"/>
      <c r="AJ164" s="52"/>
      <c r="AK164" s="52"/>
      <c r="AL164" s="52"/>
    </row>
    <row r="165" spans="1:38" x14ac:dyDescent="0.2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58"/>
      <c r="Z165" s="158"/>
      <c r="AA165" s="160"/>
      <c r="AB165" s="160"/>
      <c r="AC165" s="158"/>
      <c r="AD165" s="158"/>
      <c r="AE165" s="160"/>
      <c r="AF165" s="160"/>
      <c r="AG165" s="52"/>
      <c r="AH165" s="52"/>
      <c r="AI165" s="52"/>
      <c r="AJ165" s="52"/>
      <c r="AK165" s="52"/>
      <c r="AL165" s="52"/>
    </row>
    <row r="166" spans="1:38" x14ac:dyDescent="0.2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58"/>
      <c r="Z166" s="158"/>
      <c r="AA166" s="160"/>
      <c r="AB166" s="160"/>
      <c r="AC166" s="158"/>
      <c r="AD166" s="158"/>
      <c r="AE166" s="160"/>
      <c r="AF166" s="160"/>
      <c r="AG166" s="52"/>
      <c r="AH166" s="52"/>
      <c r="AI166" s="52"/>
      <c r="AJ166" s="52"/>
      <c r="AK166" s="52"/>
      <c r="AL166" s="52"/>
    </row>
    <row r="167" spans="1:38" x14ac:dyDescent="0.2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58"/>
      <c r="Z167" s="158"/>
      <c r="AA167" s="160"/>
      <c r="AB167" s="160"/>
      <c r="AC167" s="158"/>
      <c r="AD167" s="158"/>
      <c r="AE167" s="160"/>
      <c r="AF167" s="160"/>
      <c r="AG167" s="52"/>
      <c r="AH167" s="52"/>
      <c r="AI167" s="52"/>
      <c r="AJ167" s="52"/>
      <c r="AK167" s="52"/>
      <c r="AL167" s="52"/>
    </row>
    <row r="168" spans="1:38" x14ac:dyDescent="0.2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58"/>
      <c r="Z168" s="158"/>
      <c r="AA168" s="160"/>
      <c r="AB168" s="160"/>
      <c r="AC168" s="158"/>
      <c r="AD168" s="158"/>
      <c r="AE168" s="160"/>
      <c r="AF168" s="160"/>
      <c r="AG168" s="52"/>
      <c r="AH168" s="52"/>
      <c r="AI168" s="52"/>
      <c r="AJ168" s="52"/>
      <c r="AK168" s="52"/>
      <c r="AL168" s="52"/>
    </row>
    <row r="169" spans="1:38" x14ac:dyDescent="0.2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58"/>
      <c r="Z169" s="158"/>
      <c r="AA169" s="160"/>
      <c r="AB169" s="160"/>
      <c r="AC169" s="158"/>
      <c r="AD169" s="158"/>
      <c r="AE169" s="160"/>
      <c r="AF169" s="160"/>
      <c r="AG169" s="52"/>
      <c r="AH169" s="52"/>
      <c r="AI169" s="52"/>
      <c r="AJ169" s="52"/>
      <c r="AK169" s="52"/>
      <c r="AL169" s="52"/>
    </row>
    <row r="170" spans="1:38" x14ac:dyDescent="0.2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58"/>
      <c r="Z170" s="158"/>
      <c r="AA170" s="160"/>
      <c r="AB170" s="160"/>
      <c r="AC170" s="158"/>
      <c r="AD170" s="158"/>
      <c r="AE170" s="160"/>
      <c r="AF170" s="160"/>
      <c r="AG170" s="52"/>
      <c r="AH170" s="52"/>
      <c r="AI170" s="52"/>
      <c r="AJ170" s="52"/>
      <c r="AK170" s="52"/>
      <c r="AL170" s="52"/>
    </row>
    <row r="171" spans="1:38" x14ac:dyDescent="0.2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58"/>
      <c r="Z171" s="158"/>
      <c r="AA171" s="160"/>
      <c r="AB171" s="160"/>
      <c r="AC171" s="158"/>
      <c r="AD171" s="158"/>
      <c r="AE171" s="160"/>
      <c r="AF171" s="160"/>
      <c r="AG171" s="52"/>
      <c r="AH171" s="52"/>
      <c r="AI171" s="52"/>
      <c r="AJ171" s="52"/>
      <c r="AK171" s="52"/>
      <c r="AL171" s="52"/>
    </row>
    <row r="172" spans="1:38" x14ac:dyDescent="0.2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58"/>
      <c r="Z172" s="158"/>
      <c r="AA172" s="160"/>
      <c r="AB172" s="160"/>
      <c r="AC172" s="158"/>
      <c r="AD172" s="158"/>
      <c r="AE172" s="160"/>
      <c r="AF172" s="160"/>
      <c r="AG172" s="52"/>
      <c r="AH172" s="52"/>
      <c r="AI172" s="52"/>
      <c r="AJ172" s="52"/>
      <c r="AK172" s="52"/>
      <c r="AL172" s="52"/>
    </row>
    <row r="173" spans="1:38" x14ac:dyDescent="0.2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58"/>
      <c r="Z173" s="158"/>
      <c r="AA173" s="160"/>
      <c r="AB173" s="160"/>
      <c r="AC173" s="158"/>
      <c r="AD173" s="158"/>
      <c r="AE173" s="160"/>
      <c r="AF173" s="160"/>
      <c r="AG173" s="52"/>
      <c r="AH173" s="52"/>
      <c r="AI173" s="52"/>
      <c r="AJ173" s="52"/>
      <c r="AK173" s="52"/>
      <c r="AL173" s="52"/>
    </row>
    <row r="174" spans="1:38" x14ac:dyDescent="0.2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8"/>
      <c r="Z174" s="158"/>
      <c r="AA174" s="160"/>
      <c r="AB174" s="160"/>
      <c r="AC174" s="158"/>
      <c r="AD174" s="158"/>
      <c r="AE174" s="160"/>
      <c r="AF174" s="160"/>
      <c r="AG174" s="52"/>
      <c r="AH174" s="52"/>
      <c r="AI174" s="52"/>
      <c r="AJ174" s="52"/>
      <c r="AK174" s="52"/>
      <c r="AL174" s="52"/>
    </row>
    <row r="175" spans="1:38" x14ac:dyDescent="0.2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58"/>
      <c r="Z175" s="158"/>
      <c r="AA175" s="160"/>
      <c r="AB175" s="160"/>
      <c r="AC175" s="158"/>
      <c r="AD175" s="158"/>
      <c r="AE175" s="160"/>
      <c r="AF175" s="160"/>
      <c r="AG175" s="52"/>
      <c r="AH175" s="52"/>
      <c r="AI175" s="52"/>
      <c r="AJ175" s="52"/>
      <c r="AK175" s="52"/>
      <c r="AL175" s="52"/>
    </row>
    <row r="176" spans="1:38" x14ac:dyDescent="0.2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58"/>
      <c r="Z176" s="158"/>
      <c r="AA176" s="160"/>
      <c r="AB176" s="160"/>
      <c r="AC176" s="158"/>
      <c r="AD176" s="158"/>
      <c r="AE176" s="160"/>
      <c r="AF176" s="160"/>
      <c r="AG176" s="52"/>
      <c r="AH176" s="52"/>
      <c r="AI176" s="52"/>
      <c r="AJ176" s="52"/>
      <c r="AK176" s="52"/>
      <c r="AL176" s="52"/>
    </row>
    <row r="177" spans="1:38" x14ac:dyDescent="0.2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58"/>
      <c r="Z177" s="158"/>
      <c r="AA177" s="160"/>
      <c r="AB177" s="160"/>
      <c r="AC177" s="158"/>
      <c r="AD177" s="158"/>
      <c r="AE177" s="160"/>
      <c r="AF177" s="160"/>
      <c r="AG177" s="52"/>
      <c r="AH177" s="52"/>
      <c r="AI177" s="52"/>
      <c r="AJ177" s="52"/>
      <c r="AK177" s="52"/>
      <c r="AL177" s="52"/>
    </row>
    <row r="178" spans="1:38" x14ac:dyDescent="0.2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58"/>
      <c r="Z178" s="158"/>
      <c r="AA178" s="160"/>
      <c r="AB178" s="160"/>
      <c r="AC178" s="158"/>
      <c r="AD178" s="158"/>
      <c r="AE178" s="160"/>
      <c r="AF178" s="160"/>
      <c r="AG178" s="52"/>
      <c r="AH178" s="52"/>
      <c r="AI178" s="52"/>
      <c r="AJ178" s="52"/>
      <c r="AK178" s="52"/>
      <c r="AL178" s="52"/>
    </row>
    <row r="179" spans="1:38" x14ac:dyDescent="0.2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58"/>
      <c r="Z179" s="158"/>
      <c r="AA179" s="160"/>
      <c r="AB179" s="160"/>
      <c r="AC179" s="158"/>
      <c r="AD179" s="158"/>
      <c r="AE179" s="160"/>
      <c r="AF179" s="160"/>
      <c r="AG179" s="52"/>
      <c r="AH179" s="52"/>
      <c r="AI179" s="52"/>
      <c r="AJ179" s="52"/>
      <c r="AK179" s="52"/>
      <c r="AL179" s="52"/>
    </row>
    <row r="180" spans="1:38" x14ac:dyDescent="0.2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58"/>
      <c r="Z180" s="158"/>
      <c r="AA180" s="160"/>
      <c r="AB180" s="160"/>
      <c r="AC180" s="158"/>
      <c r="AD180" s="158"/>
      <c r="AE180" s="160"/>
      <c r="AF180" s="160"/>
      <c r="AG180" s="52"/>
      <c r="AH180" s="52"/>
      <c r="AI180" s="52"/>
      <c r="AJ180" s="52"/>
      <c r="AK180" s="52"/>
      <c r="AL180" s="52"/>
    </row>
    <row r="181" spans="1:38" x14ac:dyDescent="0.2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58"/>
      <c r="Z181" s="158"/>
      <c r="AA181" s="160"/>
      <c r="AB181" s="160"/>
      <c r="AC181" s="158"/>
      <c r="AD181" s="158"/>
      <c r="AE181" s="160"/>
      <c r="AF181" s="160"/>
      <c r="AG181" s="52"/>
      <c r="AH181" s="52"/>
      <c r="AI181" s="52"/>
      <c r="AJ181" s="52"/>
      <c r="AK181" s="52"/>
      <c r="AL181" s="52"/>
    </row>
    <row r="182" spans="1:38" x14ac:dyDescent="0.2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58"/>
      <c r="Z182" s="158"/>
      <c r="AA182" s="160"/>
      <c r="AB182" s="160"/>
      <c r="AC182" s="158"/>
      <c r="AD182" s="158"/>
      <c r="AE182" s="160"/>
      <c r="AF182" s="160"/>
      <c r="AG182" s="52"/>
      <c r="AH182" s="52"/>
      <c r="AI182" s="52"/>
      <c r="AJ182" s="52"/>
      <c r="AK182" s="52"/>
      <c r="AL182" s="52"/>
    </row>
    <row r="183" spans="1:38" x14ac:dyDescent="0.2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58"/>
      <c r="Z183" s="158"/>
      <c r="AA183" s="160"/>
      <c r="AB183" s="160"/>
      <c r="AC183" s="158"/>
      <c r="AD183" s="158"/>
      <c r="AE183" s="160"/>
      <c r="AF183" s="160"/>
      <c r="AG183" s="52"/>
      <c r="AH183" s="52"/>
      <c r="AI183" s="52"/>
      <c r="AJ183" s="52"/>
      <c r="AK183" s="52"/>
      <c r="AL183" s="52"/>
    </row>
    <row r="184" spans="1:38" x14ac:dyDescent="0.2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58"/>
      <c r="Z184" s="158"/>
      <c r="AA184" s="160"/>
      <c r="AB184" s="160"/>
      <c r="AC184" s="158"/>
      <c r="AD184" s="158"/>
      <c r="AE184" s="160"/>
      <c r="AF184" s="160"/>
      <c r="AG184" s="52"/>
      <c r="AH184" s="52"/>
      <c r="AI184" s="52"/>
      <c r="AJ184" s="52"/>
      <c r="AK184" s="52"/>
      <c r="AL184" s="52"/>
    </row>
    <row r="185" spans="1:38" x14ac:dyDescent="0.2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58"/>
      <c r="Z185" s="158"/>
      <c r="AA185" s="160"/>
      <c r="AB185" s="160"/>
      <c r="AC185" s="158"/>
      <c r="AD185" s="158"/>
      <c r="AE185" s="160"/>
      <c r="AF185" s="160"/>
      <c r="AG185" s="52"/>
      <c r="AH185" s="52"/>
      <c r="AI185" s="52"/>
      <c r="AJ185" s="52"/>
      <c r="AK185" s="52"/>
      <c r="AL185" s="52"/>
    </row>
    <row r="186" spans="1:38" x14ac:dyDescent="0.2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58"/>
      <c r="Z186" s="158"/>
      <c r="AA186" s="160"/>
      <c r="AB186" s="160"/>
      <c r="AC186" s="158"/>
      <c r="AD186" s="158"/>
      <c r="AE186" s="160"/>
      <c r="AF186" s="160"/>
      <c r="AG186" s="52"/>
      <c r="AH186" s="52"/>
      <c r="AI186" s="52"/>
      <c r="AJ186" s="52"/>
      <c r="AK186" s="52"/>
      <c r="AL186" s="52"/>
    </row>
    <row r="187" spans="1:38" x14ac:dyDescent="0.2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58"/>
      <c r="Z187" s="158"/>
      <c r="AA187" s="160"/>
      <c r="AB187" s="160"/>
      <c r="AC187" s="158"/>
      <c r="AD187" s="158"/>
      <c r="AE187" s="160"/>
      <c r="AF187" s="160"/>
      <c r="AG187" s="52"/>
      <c r="AH187" s="52"/>
      <c r="AI187" s="52"/>
      <c r="AJ187" s="52"/>
      <c r="AK187" s="52"/>
      <c r="AL187" s="52"/>
    </row>
    <row r="188" spans="1:38" x14ac:dyDescent="0.2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58"/>
      <c r="Z188" s="158"/>
      <c r="AA188" s="160"/>
      <c r="AB188" s="160"/>
      <c r="AC188" s="158"/>
      <c r="AD188" s="158"/>
      <c r="AE188" s="160"/>
      <c r="AF188" s="160"/>
      <c r="AG188" s="52"/>
      <c r="AH188" s="52"/>
      <c r="AI188" s="52"/>
      <c r="AJ188" s="52"/>
      <c r="AK188" s="52"/>
      <c r="AL188" s="52"/>
    </row>
    <row r="189" spans="1:38" x14ac:dyDescent="0.2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58"/>
      <c r="Z189" s="158"/>
      <c r="AA189" s="160"/>
      <c r="AB189" s="160"/>
      <c r="AC189" s="158"/>
      <c r="AD189" s="158"/>
      <c r="AE189" s="160"/>
      <c r="AF189" s="160"/>
      <c r="AG189" s="52"/>
      <c r="AH189" s="52"/>
      <c r="AI189" s="52"/>
      <c r="AJ189" s="52"/>
      <c r="AK189" s="52"/>
      <c r="AL189" s="52"/>
    </row>
    <row r="190" spans="1:38" x14ac:dyDescent="0.2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58"/>
      <c r="Z190" s="158"/>
      <c r="AA190" s="160"/>
      <c r="AB190" s="160"/>
      <c r="AC190" s="158"/>
      <c r="AD190" s="158"/>
      <c r="AE190" s="160"/>
      <c r="AF190" s="160"/>
      <c r="AG190" s="52"/>
      <c r="AH190" s="52"/>
      <c r="AI190" s="52"/>
      <c r="AJ190" s="52"/>
      <c r="AK190" s="52"/>
      <c r="AL190" s="52"/>
    </row>
    <row r="191" spans="1:38" x14ac:dyDescent="0.2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58"/>
      <c r="Z191" s="158"/>
      <c r="AA191" s="160"/>
      <c r="AB191" s="160"/>
      <c r="AC191" s="158"/>
      <c r="AD191" s="158"/>
      <c r="AE191" s="160"/>
      <c r="AF191" s="160"/>
      <c r="AG191" s="52"/>
      <c r="AH191" s="52"/>
      <c r="AI191" s="52"/>
      <c r="AJ191" s="52"/>
      <c r="AK191" s="52"/>
      <c r="AL191" s="52"/>
    </row>
    <row r="192" spans="1:38" x14ac:dyDescent="0.2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58"/>
      <c r="Z192" s="158"/>
      <c r="AA192" s="160"/>
      <c r="AB192" s="160"/>
      <c r="AC192" s="158"/>
      <c r="AD192" s="158"/>
      <c r="AE192" s="160"/>
      <c r="AF192" s="160"/>
      <c r="AG192" s="52"/>
      <c r="AH192" s="52"/>
      <c r="AI192" s="52"/>
      <c r="AJ192" s="52"/>
      <c r="AK192" s="52"/>
      <c r="AL192" s="52"/>
    </row>
    <row r="193" spans="1:38" x14ac:dyDescent="0.2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58"/>
      <c r="Z193" s="158"/>
      <c r="AA193" s="160"/>
      <c r="AB193" s="160"/>
      <c r="AC193" s="158"/>
      <c r="AD193" s="158"/>
      <c r="AE193" s="160"/>
      <c r="AF193" s="160"/>
      <c r="AG193" s="52"/>
      <c r="AH193" s="52"/>
      <c r="AI193" s="52"/>
      <c r="AJ193" s="52"/>
      <c r="AK193" s="52"/>
      <c r="AL193" s="52"/>
    </row>
    <row r="194" spans="1:38" x14ac:dyDescent="0.2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58"/>
      <c r="Z194" s="158"/>
      <c r="AA194" s="160"/>
      <c r="AB194" s="160"/>
      <c r="AC194" s="158"/>
      <c r="AD194" s="158"/>
      <c r="AE194" s="160"/>
      <c r="AF194" s="160"/>
      <c r="AG194" s="52"/>
      <c r="AH194" s="52"/>
      <c r="AI194" s="52"/>
      <c r="AJ194" s="52"/>
      <c r="AK194" s="52"/>
      <c r="AL194" s="52"/>
    </row>
    <row r="195" spans="1:38" x14ac:dyDescent="0.2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58"/>
      <c r="Z195" s="158"/>
      <c r="AA195" s="160"/>
      <c r="AB195" s="160"/>
      <c r="AC195" s="158"/>
      <c r="AD195" s="158"/>
      <c r="AE195" s="160"/>
      <c r="AF195" s="160"/>
      <c r="AG195" s="52"/>
      <c r="AH195" s="52"/>
      <c r="AI195" s="52"/>
      <c r="AJ195" s="52"/>
      <c r="AK195" s="52"/>
      <c r="AL195" s="52"/>
    </row>
    <row r="196" spans="1:38" x14ac:dyDescent="0.2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58"/>
      <c r="Z196" s="158"/>
      <c r="AA196" s="160"/>
      <c r="AB196" s="160"/>
      <c r="AC196" s="158"/>
      <c r="AD196" s="158"/>
      <c r="AE196" s="160"/>
      <c r="AF196" s="160"/>
      <c r="AG196" s="52"/>
      <c r="AH196" s="52"/>
      <c r="AI196" s="52"/>
      <c r="AJ196" s="52"/>
      <c r="AK196" s="52"/>
      <c r="AL196" s="52"/>
    </row>
    <row r="197" spans="1:38" x14ac:dyDescent="0.2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58"/>
      <c r="Z197" s="158"/>
      <c r="AA197" s="160"/>
      <c r="AB197" s="160"/>
      <c r="AC197" s="158"/>
      <c r="AD197" s="158"/>
      <c r="AE197" s="160"/>
      <c r="AF197" s="160"/>
      <c r="AG197" s="52"/>
      <c r="AH197" s="52"/>
      <c r="AI197" s="52"/>
      <c r="AJ197" s="52"/>
      <c r="AK197" s="52"/>
      <c r="AL197" s="52"/>
    </row>
    <row r="198" spans="1:38" x14ac:dyDescent="0.2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58"/>
      <c r="Z198" s="158"/>
      <c r="AA198" s="160"/>
      <c r="AB198" s="160"/>
      <c r="AC198" s="158"/>
      <c r="AD198" s="158"/>
      <c r="AE198" s="160"/>
      <c r="AF198" s="160"/>
      <c r="AG198" s="52"/>
      <c r="AH198" s="52"/>
      <c r="AI198" s="52"/>
      <c r="AJ198" s="52"/>
      <c r="AK198" s="52"/>
      <c r="AL198" s="52"/>
    </row>
    <row r="199" spans="1:38" x14ac:dyDescent="0.2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58"/>
      <c r="Z199" s="158"/>
      <c r="AA199" s="160"/>
      <c r="AB199" s="160"/>
      <c r="AC199" s="158"/>
      <c r="AD199" s="158"/>
      <c r="AE199" s="160"/>
      <c r="AF199" s="160"/>
      <c r="AG199" s="52"/>
      <c r="AH199" s="52"/>
      <c r="AI199" s="52"/>
      <c r="AJ199" s="52"/>
      <c r="AK199" s="52"/>
      <c r="AL199" s="52"/>
    </row>
    <row r="200" spans="1:38" x14ac:dyDescent="0.2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58"/>
      <c r="Z200" s="158"/>
      <c r="AA200" s="160"/>
      <c r="AB200" s="160"/>
      <c r="AC200" s="158"/>
      <c r="AD200" s="158"/>
      <c r="AE200" s="160"/>
      <c r="AF200" s="160"/>
      <c r="AG200" s="52"/>
      <c r="AH200" s="52"/>
      <c r="AI200" s="52"/>
      <c r="AJ200" s="52"/>
      <c r="AK200" s="52"/>
      <c r="AL200" s="52"/>
    </row>
    <row r="201" spans="1:38" x14ac:dyDescent="0.2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58"/>
      <c r="Z201" s="158"/>
      <c r="AA201" s="160"/>
      <c r="AB201" s="160"/>
      <c r="AC201" s="158"/>
      <c r="AD201" s="158"/>
      <c r="AE201" s="160"/>
      <c r="AF201" s="160"/>
      <c r="AG201" s="52"/>
      <c r="AH201" s="52"/>
      <c r="AI201" s="52"/>
      <c r="AJ201" s="52"/>
      <c r="AK201" s="52"/>
      <c r="AL201" s="52"/>
    </row>
    <row r="202" spans="1:38" x14ac:dyDescent="0.2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58"/>
      <c r="Z202" s="158"/>
      <c r="AA202" s="160"/>
      <c r="AB202" s="160"/>
      <c r="AC202" s="158"/>
      <c r="AD202" s="158"/>
      <c r="AE202" s="160"/>
      <c r="AF202" s="160"/>
      <c r="AG202" s="52"/>
      <c r="AH202" s="52"/>
      <c r="AI202" s="52"/>
      <c r="AJ202" s="52"/>
      <c r="AK202" s="52"/>
      <c r="AL202" s="52"/>
    </row>
    <row r="203" spans="1:38" x14ac:dyDescent="0.2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58"/>
      <c r="Z203" s="158"/>
      <c r="AA203" s="160"/>
      <c r="AB203" s="160"/>
      <c r="AC203" s="158"/>
      <c r="AD203" s="158"/>
      <c r="AE203" s="160"/>
      <c r="AF203" s="160"/>
      <c r="AG203" s="52"/>
      <c r="AH203" s="52"/>
      <c r="AI203" s="52"/>
      <c r="AJ203" s="52"/>
      <c r="AK203" s="52"/>
      <c r="AL203" s="52"/>
    </row>
    <row r="204" spans="1:38" x14ac:dyDescent="0.2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58"/>
      <c r="Z204" s="158"/>
      <c r="AA204" s="160"/>
      <c r="AB204" s="160"/>
      <c r="AC204" s="158"/>
      <c r="AD204" s="158"/>
      <c r="AE204" s="160"/>
      <c r="AF204" s="160"/>
      <c r="AG204" s="52"/>
      <c r="AH204" s="52"/>
      <c r="AI204" s="52"/>
      <c r="AJ204" s="52"/>
      <c r="AK204" s="52"/>
      <c r="AL204" s="52"/>
    </row>
    <row r="205" spans="1:38" x14ac:dyDescent="0.2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58"/>
      <c r="Z205" s="158"/>
      <c r="AA205" s="160"/>
      <c r="AB205" s="160"/>
      <c r="AC205" s="158"/>
      <c r="AD205" s="158"/>
      <c r="AE205" s="160"/>
      <c r="AF205" s="160"/>
      <c r="AG205" s="52"/>
      <c r="AH205" s="52"/>
      <c r="AI205" s="52"/>
      <c r="AJ205" s="52"/>
      <c r="AK205" s="52"/>
      <c r="AL205" s="52"/>
    </row>
    <row r="206" spans="1:38" x14ac:dyDescent="0.2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58"/>
      <c r="Z206" s="158"/>
      <c r="AA206" s="160"/>
      <c r="AB206" s="160"/>
      <c r="AC206" s="158"/>
      <c r="AD206" s="158"/>
      <c r="AE206" s="160"/>
      <c r="AF206" s="160"/>
      <c r="AG206" s="52"/>
      <c r="AH206" s="52"/>
      <c r="AI206" s="52"/>
      <c r="AJ206" s="52"/>
      <c r="AK206" s="52"/>
      <c r="AL206" s="52"/>
    </row>
    <row r="207" spans="1:38" x14ac:dyDescent="0.2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58"/>
      <c r="Z207" s="158"/>
      <c r="AA207" s="160"/>
      <c r="AB207" s="160"/>
      <c r="AC207" s="158"/>
      <c r="AD207" s="158"/>
      <c r="AE207" s="160"/>
      <c r="AF207" s="160"/>
      <c r="AG207" s="52"/>
      <c r="AH207" s="52"/>
      <c r="AI207" s="52"/>
      <c r="AJ207" s="52"/>
      <c r="AK207" s="52"/>
      <c r="AL207" s="52"/>
    </row>
    <row r="208" spans="1:38" x14ac:dyDescent="0.2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58"/>
      <c r="Z208" s="158"/>
      <c r="AA208" s="160"/>
      <c r="AB208" s="160"/>
      <c r="AC208" s="158"/>
      <c r="AD208" s="158"/>
      <c r="AE208" s="160"/>
      <c r="AF208" s="160"/>
      <c r="AG208" s="52"/>
      <c r="AH208" s="52"/>
      <c r="AI208" s="52"/>
      <c r="AJ208" s="52"/>
      <c r="AK208" s="52"/>
      <c r="AL208" s="52"/>
    </row>
    <row r="209" spans="1:38" x14ac:dyDescent="0.2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58"/>
      <c r="Z209" s="158"/>
      <c r="AA209" s="160"/>
      <c r="AB209" s="160"/>
      <c r="AC209" s="158"/>
      <c r="AD209" s="158"/>
      <c r="AE209" s="160"/>
      <c r="AF209" s="160"/>
      <c r="AG209" s="52"/>
      <c r="AH209" s="52"/>
      <c r="AI209" s="52"/>
      <c r="AJ209" s="52"/>
      <c r="AK209" s="52"/>
      <c r="AL209" s="52"/>
    </row>
    <row r="210" spans="1:38" x14ac:dyDescent="0.2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58"/>
      <c r="Z210" s="158"/>
      <c r="AA210" s="160"/>
      <c r="AB210" s="160"/>
      <c r="AC210" s="158"/>
      <c r="AD210" s="158"/>
      <c r="AE210" s="160"/>
      <c r="AF210" s="160"/>
      <c r="AG210" s="52"/>
      <c r="AH210" s="52"/>
      <c r="AI210" s="52"/>
      <c r="AJ210" s="52"/>
      <c r="AK210" s="52"/>
      <c r="AL210" s="52"/>
    </row>
    <row r="211" spans="1:38" x14ac:dyDescent="0.2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58"/>
      <c r="Z211" s="158"/>
      <c r="AA211" s="160"/>
      <c r="AB211" s="160"/>
      <c r="AC211" s="158"/>
      <c r="AD211" s="158"/>
      <c r="AE211" s="160"/>
      <c r="AF211" s="160"/>
      <c r="AG211" s="52"/>
      <c r="AH211" s="52"/>
      <c r="AI211" s="52"/>
      <c r="AJ211" s="52"/>
      <c r="AK211" s="52"/>
      <c r="AL211" s="52"/>
    </row>
    <row r="212" spans="1:38" x14ac:dyDescent="0.2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58"/>
      <c r="Z212" s="158"/>
      <c r="AA212" s="160"/>
      <c r="AB212" s="160"/>
      <c r="AC212" s="158"/>
      <c r="AD212" s="158"/>
      <c r="AE212" s="160"/>
      <c r="AF212" s="160"/>
      <c r="AG212" s="52"/>
      <c r="AH212" s="52"/>
      <c r="AI212" s="52"/>
      <c r="AJ212" s="52"/>
      <c r="AK212" s="52"/>
      <c r="AL212" s="52"/>
    </row>
    <row r="213" spans="1:38" x14ac:dyDescent="0.2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58"/>
      <c r="Z213" s="158"/>
      <c r="AA213" s="160"/>
      <c r="AB213" s="160"/>
      <c r="AC213" s="158"/>
      <c r="AD213" s="158"/>
      <c r="AE213" s="160"/>
      <c r="AF213" s="160"/>
      <c r="AG213" s="52"/>
      <c r="AH213" s="52"/>
      <c r="AI213" s="52"/>
      <c r="AJ213" s="52"/>
      <c r="AK213" s="52"/>
      <c r="AL213" s="52"/>
    </row>
    <row r="214" spans="1:38" x14ac:dyDescent="0.2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58"/>
      <c r="Z214" s="158"/>
      <c r="AA214" s="160"/>
      <c r="AB214" s="160"/>
      <c r="AC214" s="158"/>
      <c r="AD214" s="158"/>
      <c r="AE214" s="160"/>
      <c r="AF214" s="160"/>
      <c r="AG214" s="52"/>
      <c r="AH214" s="52"/>
      <c r="AI214" s="52"/>
      <c r="AJ214" s="52"/>
      <c r="AK214" s="52"/>
      <c r="AL214" s="52"/>
    </row>
    <row r="215" spans="1:38" x14ac:dyDescent="0.2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58"/>
      <c r="Z215" s="158"/>
      <c r="AA215" s="160"/>
      <c r="AB215" s="160"/>
      <c r="AC215" s="158"/>
      <c r="AD215" s="158"/>
      <c r="AE215" s="160"/>
      <c r="AF215" s="160"/>
      <c r="AG215" s="52"/>
      <c r="AH215" s="52"/>
      <c r="AI215" s="52"/>
      <c r="AJ215" s="52"/>
      <c r="AK215" s="52"/>
      <c r="AL215" s="52"/>
    </row>
    <row r="216" spans="1:38" x14ac:dyDescent="0.2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58"/>
      <c r="Z216" s="158"/>
      <c r="AA216" s="160"/>
      <c r="AB216" s="160"/>
      <c r="AC216" s="158"/>
      <c r="AD216" s="158"/>
      <c r="AE216" s="160"/>
      <c r="AF216" s="160"/>
      <c r="AG216" s="52"/>
      <c r="AH216" s="52"/>
      <c r="AI216" s="52"/>
      <c r="AJ216" s="52"/>
      <c r="AK216" s="52"/>
      <c r="AL216" s="52"/>
    </row>
    <row r="217" spans="1:38" x14ac:dyDescent="0.2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58"/>
      <c r="Z217" s="158"/>
      <c r="AA217" s="160"/>
      <c r="AB217" s="160"/>
      <c r="AC217" s="158"/>
      <c r="AD217" s="158"/>
      <c r="AE217" s="160"/>
      <c r="AF217" s="160"/>
      <c r="AG217" s="52"/>
      <c r="AH217" s="52"/>
      <c r="AI217" s="52"/>
      <c r="AJ217" s="52"/>
      <c r="AK217" s="52"/>
      <c r="AL217" s="52"/>
    </row>
    <row r="218" spans="1:38" x14ac:dyDescent="0.2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58"/>
      <c r="Z218" s="158"/>
      <c r="AA218" s="160"/>
      <c r="AB218" s="160"/>
      <c r="AC218" s="158"/>
      <c r="AD218" s="158"/>
      <c r="AE218" s="160"/>
      <c r="AF218" s="160"/>
      <c r="AG218" s="52"/>
      <c r="AH218" s="52"/>
      <c r="AI218" s="52"/>
      <c r="AJ218" s="52"/>
      <c r="AK218" s="52"/>
      <c r="AL218" s="52"/>
    </row>
    <row r="219" spans="1:38" x14ac:dyDescent="0.2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58"/>
      <c r="Z219" s="158"/>
      <c r="AA219" s="160"/>
      <c r="AB219" s="160"/>
      <c r="AC219" s="158"/>
      <c r="AD219" s="158"/>
      <c r="AE219" s="160"/>
      <c r="AF219" s="160"/>
      <c r="AG219" s="52"/>
      <c r="AH219" s="52"/>
      <c r="AI219" s="52"/>
      <c r="AJ219" s="52"/>
      <c r="AK219" s="52"/>
      <c r="AL219" s="52"/>
    </row>
    <row r="220" spans="1:38" x14ac:dyDescent="0.2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58"/>
      <c r="Z220" s="158"/>
      <c r="AA220" s="160"/>
      <c r="AB220" s="160"/>
      <c r="AC220" s="158"/>
      <c r="AD220" s="158"/>
      <c r="AE220" s="160"/>
      <c r="AF220" s="160"/>
      <c r="AG220" s="52"/>
      <c r="AH220" s="52"/>
      <c r="AI220" s="52"/>
      <c r="AJ220" s="52"/>
      <c r="AK220" s="52"/>
      <c r="AL220" s="52"/>
    </row>
    <row r="221" spans="1:38" x14ac:dyDescent="0.2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58"/>
      <c r="Z221" s="158"/>
      <c r="AA221" s="160"/>
      <c r="AB221" s="160"/>
      <c r="AC221" s="158"/>
      <c r="AD221" s="158"/>
      <c r="AE221" s="160"/>
      <c r="AF221" s="160"/>
      <c r="AG221" s="52"/>
      <c r="AH221" s="52"/>
      <c r="AI221" s="52"/>
      <c r="AJ221" s="52"/>
      <c r="AK221" s="52"/>
      <c r="AL221" s="52"/>
    </row>
    <row r="222" spans="1:38" x14ac:dyDescent="0.2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58"/>
      <c r="Z222" s="158"/>
      <c r="AA222" s="160"/>
      <c r="AB222" s="160"/>
      <c r="AC222" s="158"/>
      <c r="AD222" s="158"/>
      <c r="AE222" s="160"/>
      <c r="AF222" s="160"/>
      <c r="AG222" s="52"/>
      <c r="AH222" s="52"/>
      <c r="AI222" s="52"/>
      <c r="AJ222" s="52"/>
      <c r="AK222" s="52"/>
      <c r="AL222" s="52"/>
    </row>
    <row r="223" spans="1:38" x14ac:dyDescent="0.2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58"/>
      <c r="Z223" s="158"/>
      <c r="AA223" s="160"/>
      <c r="AB223" s="160"/>
      <c r="AC223" s="158"/>
      <c r="AD223" s="158"/>
      <c r="AE223" s="160"/>
      <c r="AF223" s="160"/>
      <c r="AG223" s="52"/>
      <c r="AH223" s="52"/>
      <c r="AI223" s="52"/>
      <c r="AJ223" s="52"/>
      <c r="AK223" s="52"/>
      <c r="AL223" s="52"/>
    </row>
    <row r="224" spans="1:38" x14ac:dyDescent="0.2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58"/>
      <c r="Z224" s="158"/>
      <c r="AA224" s="160"/>
      <c r="AB224" s="160"/>
      <c r="AC224" s="158"/>
      <c r="AD224" s="158"/>
      <c r="AE224" s="160"/>
      <c r="AF224" s="160"/>
      <c r="AG224" s="52"/>
      <c r="AH224" s="52"/>
      <c r="AI224" s="52"/>
      <c r="AJ224" s="52"/>
      <c r="AK224" s="52"/>
      <c r="AL224" s="52"/>
    </row>
    <row r="225" spans="1:38" x14ac:dyDescent="0.2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58"/>
      <c r="Z225" s="158"/>
      <c r="AA225" s="160"/>
      <c r="AB225" s="160"/>
      <c r="AC225" s="158"/>
      <c r="AD225" s="158"/>
      <c r="AE225" s="160"/>
      <c r="AF225" s="160"/>
      <c r="AG225" s="52"/>
      <c r="AH225" s="52"/>
      <c r="AI225" s="52"/>
      <c r="AJ225" s="52"/>
      <c r="AK225" s="52"/>
      <c r="AL225" s="52"/>
    </row>
    <row r="226" spans="1:38" x14ac:dyDescent="0.2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58"/>
      <c r="Z226" s="158"/>
      <c r="AA226" s="160"/>
      <c r="AB226" s="160"/>
      <c r="AC226" s="158"/>
      <c r="AD226" s="158"/>
      <c r="AE226" s="160"/>
      <c r="AF226" s="160"/>
      <c r="AG226" s="52"/>
      <c r="AH226" s="52"/>
      <c r="AI226" s="52"/>
      <c r="AJ226" s="52"/>
      <c r="AK226" s="52"/>
      <c r="AL226" s="52"/>
    </row>
    <row r="227" spans="1:38" x14ac:dyDescent="0.2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58"/>
      <c r="Z227" s="158"/>
      <c r="AA227" s="160"/>
      <c r="AB227" s="160"/>
      <c r="AC227" s="158"/>
      <c r="AD227" s="158"/>
      <c r="AE227" s="160"/>
      <c r="AF227" s="160"/>
      <c r="AG227" s="52"/>
      <c r="AH227" s="52"/>
      <c r="AI227" s="52"/>
      <c r="AJ227" s="52"/>
      <c r="AK227" s="52"/>
      <c r="AL227" s="52"/>
    </row>
    <row r="228" spans="1:38" x14ac:dyDescent="0.2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58"/>
      <c r="Z228" s="158"/>
      <c r="AA228" s="160"/>
      <c r="AB228" s="160"/>
      <c r="AC228" s="158"/>
      <c r="AD228" s="158"/>
      <c r="AE228" s="160"/>
      <c r="AF228" s="160"/>
      <c r="AG228" s="52"/>
      <c r="AH228" s="52"/>
      <c r="AI228" s="52"/>
      <c r="AJ228" s="52"/>
      <c r="AK228" s="52"/>
      <c r="AL228" s="52"/>
    </row>
    <row r="229" spans="1:38" x14ac:dyDescent="0.2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58"/>
      <c r="Z229" s="158"/>
      <c r="AA229" s="160"/>
      <c r="AB229" s="160"/>
      <c r="AC229" s="158"/>
      <c r="AD229" s="158"/>
      <c r="AE229" s="160"/>
      <c r="AF229" s="160"/>
      <c r="AG229" s="52"/>
      <c r="AH229" s="52"/>
      <c r="AI229" s="52"/>
      <c r="AJ229" s="52"/>
      <c r="AK229" s="52"/>
      <c r="AL229" s="52"/>
    </row>
    <row r="230" spans="1:38" x14ac:dyDescent="0.2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58"/>
      <c r="Z230" s="158"/>
      <c r="AA230" s="160"/>
      <c r="AB230" s="160"/>
      <c r="AC230" s="158"/>
      <c r="AD230" s="158"/>
      <c r="AE230" s="160"/>
      <c r="AF230" s="160"/>
      <c r="AG230" s="52"/>
      <c r="AH230" s="52"/>
      <c r="AI230" s="52"/>
      <c r="AJ230" s="52"/>
      <c r="AK230" s="52"/>
      <c r="AL230" s="52"/>
    </row>
    <row r="231" spans="1:38" x14ac:dyDescent="0.2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58"/>
      <c r="Z231" s="158"/>
      <c r="AA231" s="160"/>
      <c r="AB231" s="160"/>
      <c r="AC231" s="158"/>
      <c r="AD231" s="158"/>
      <c r="AE231" s="160"/>
      <c r="AF231" s="160"/>
      <c r="AG231" s="52"/>
      <c r="AH231" s="52"/>
      <c r="AI231" s="52"/>
      <c r="AJ231" s="52"/>
      <c r="AK231" s="52"/>
      <c r="AL231" s="52"/>
    </row>
    <row r="232" spans="1:38" x14ac:dyDescent="0.2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58"/>
      <c r="Z232" s="158"/>
      <c r="AA232" s="160"/>
      <c r="AB232" s="160"/>
      <c r="AC232" s="158"/>
      <c r="AD232" s="158"/>
      <c r="AE232" s="160"/>
      <c r="AF232" s="160"/>
      <c r="AG232" s="52"/>
      <c r="AH232" s="52"/>
      <c r="AI232" s="52"/>
      <c r="AJ232" s="52"/>
      <c r="AK232" s="52"/>
      <c r="AL232" s="52"/>
    </row>
    <row r="233" spans="1:38" x14ac:dyDescent="0.2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58"/>
      <c r="Z233" s="158"/>
      <c r="AA233" s="160"/>
      <c r="AB233" s="160"/>
      <c r="AC233" s="158"/>
      <c r="AD233" s="158"/>
      <c r="AE233" s="160"/>
      <c r="AF233" s="160"/>
      <c r="AG233" s="52"/>
      <c r="AH233" s="52"/>
      <c r="AI233" s="52"/>
      <c r="AJ233" s="52"/>
      <c r="AK233" s="52"/>
      <c r="AL233" s="52"/>
    </row>
    <row r="234" spans="1:38" x14ac:dyDescent="0.2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58"/>
      <c r="Z234" s="158"/>
      <c r="AA234" s="160"/>
      <c r="AB234" s="160"/>
      <c r="AC234" s="158"/>
      <c r="AD234" s="158"/>
      <c r="AE234" s="160"/>
      <c r="AF234" s="160"/>
      <c r="AG234" s="52"/>
      <c r="AH234" s="52"/>
      <c r="AI234" s="52"/>
      <c r="AJ234" s="52"/>
      <c r="AK234" s="52"/>
      <c r="AL234" s="52"/>
    </row>
    <row r="235" spans="1:38" x14ac:dyDescent="0.2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58"/>
      <c r="Z235" s="158"/>
      <c r="AA235" s="160"/>
      <c r="AB235" s="160"/>
      <c r="AC235" s="158"/>
      <c r="AD235" s="158"/>
      <c r="AE235" s="160"/>
      <c r="AF235" s="160"/>
      <c r="AG235" s="52"/>
      <c r="AH235" s="52"/>
      <c r="AI235" s="52"/>
      <c r="AJ235" s="52"/>
      <c r="AK235" s="52"/>
      <c r="AL235" s="52"/>
    </row>
    <row r="236" spans="1:38" x14ac:dyDescent="0.2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58"/>
      <c r="Z236" s="158"/>
      <c r="AA236" s="160"/>
      <c r="AB236" s="160"/>
      <c r="AC236" s="158"/>
      <c r="AD236" s="158"/>
      <c r="AE236" s="160"/>
      <c r="AF236" s="160"/>
      <c r="AG236" s="52"/>
      <c r="AH236" s="52"/>
      <c r="AI236" s="52"/>
      <c r="AJ236" s="52"/>
      <c r="AK236" s="52"/>
      <c r="AL236" s="52"/>
    </row>
    <row r="237" spans="1:38" x14ac:dyDescent="0.2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58"/>
      <c r="Z237" s="158"/>
      <c r="AA237" s="160"/>
      <c r="AB237" s="160"/>
      <c r="AC237" s="158"/>
      <c r="AD237" s="158"/>
      <c r="AE237" s="160"/>
      <c r="AF237" s="160"/>
      <c r="AG237" s="52"/>
      <c r="AH237" s="52"/>
      <c r="AI237" s="52"/>
      <c r="AJ237" s="52"/>
      <c r="AK237" s="52"/>
      <c r="AL237" s="52"/>
    </row>
    <row r="238" spans="1:38" x14ac:dyDescent="0.2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58"/>
      <c r="Z238" s="158"/>
      <c r="AA238" s="160"/>
      <c r="AB238" s="160"/>
      <c r="AC238" s="158"/>
      <c r="AD238" s="158"/>
      <c r="AE238" s="160"/>
      <c r="AF238" s="160"/>
      <c r="AG238" s="52"/>
      <c r="AH238" s="52"/>
      <c r="AI238" s="52"/>
      <c r="AJ238" s="52"/>
      <c r="AK238" s="52"/>
      <c r="AL238" s="52"/>
    </row>
    <row r="239" spans="1:38" x14ac:dyDescent="0.2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58"/>
      <c r="Z239" s="158"/>
      <c r="AA239" s="160"/>
      <c r="AB239" s="160"/>
      <c r="AC239" s="158"/>
      <c r="AD239" s="158"/>
      <c r="AE239" s="160"/>
      <c r="AF239" s="160"/>
      <c r="AG239" s="52"/>
      <c r="AH239" s="52"/>
      <c r="AI239" s="52"/>
      <c r="AJ239" s="52"/>
      <c r="AK239" s="52"/>
      <c r="AL239" s="52"/>
    </row>
    <row r="240" spans="1:38" x14ac:dyDescent="0.2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58"/>
      <c r="Z240" s="158"/>
      <c r="AA240" s="160"/>
      <c r="AB240" s="160"/>
      <c r="AC240" s="158"/>
      <c r="AD240" s="158"/>
      <c r="AE240" s="160"/>
      <c r="AF240" s="160"/>
      <c r="AG240" s="52"/>
      <c r="AH240" s="52"/>
      <c r="AI240" s="52"/>
      <c r="AJ240" s="52"/>
      <c r="AK240" s="52"/>
      <c r="AL240" s="52"/>
    </row>
    <row r="241" spans="1:38" x14ac:dyDescent="0.2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58"/>
      <c r="Z241" s="158"/>
      <c r="AA241" s="160"/>
      <c r="AB241" s="160"/>
      <c r="AC241" s="158"/>
      <c r="AD241" s="158"/>
      <c r="AE241" s="160"/>
      <c r="AF241" s="160"/>
      <c r="AG241" s="52"/>
      <c r="AH241" s="52"/>
      <c r="AI241" s="52"/>
      <c r="AJ241" s="52"/>
      <c r="AK241" s="52"/>
      <c r="AL241" s="52"/>
    </row>
    <row r="242" spans="1:38" x14ac:dyDescent="0.2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58"/>
      <c r="Z242" s="158"/>
      <c r="AA242" s="160"/>
      <c r="AB242" s="160"/>
      <c r="AC242" s="158"/>
      <c r="AD242" s="158"/>
      <c r="AE242" s="160"/>
      <c r="AF242" s="160"/>
      <c r="AG242" s="52"/>
      <c r="AH242" s="52"/>
      <c r="AI242" s="52"/>
      <c r="AJ242" s="52"/>
      <c r="AK242" s="52"/>
      <c r="AL242" s="52"/>
    </row>
    <row r="243" spans="1:38" x14ac:dyDescent="0.2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58"/>
      <c r="Z243" s="158"/>
      <c r="AA243" s="160"/>
      <c r="AB243" s="160"/>
      <c r="AC243" s="158"/>
      <c r="AD243" s="158"/>
      <c r="AE243" s="160"/>
      <c r="AF243" s="160"/>
      <c r="AG243" s="52"/>
      <c r="AH243" s="52"/>
      <c r="AI243" s="52"/>
      <c r="AJ243" s="52"/>
      <c r="AK243" s="52"/>
      <c r="AL243" s="52"/>
    </row>
    <row r="244" spans="1:38" x14ac:dyDescent="0.2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58"/>
      <c r="Z244" s="158"/>
      <c r="AA244" s="160"/>
      <c r="AB244" s="160"/>
      <c r="AC244" s="158"/>
      <c r="AD244" s="158"/>
      <c r="AE244" s="160"/>
      <c r="AF244" s="160"/>
      <c r="AG244" s="52"/>
      <c r="AH244" s="52"/>
      <c r="AI244" s="52"/>
      <c r="AJ244" s="52"/>
      <c r="AK244" s="52"/>
      <c r="AL244" s="52"/>
    </row>
    <row r="245" spans="1:38" x14ac:dyDescent="0.2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58"/>
      <c r="Z245" s="158"/>
      <c r="AA245" s="160"/>
      <c r="AB245" s="160"/>
      <c r="AC245" s="158"/>
      <c r="AD245" s="158"/>
      <c r="AE245" s="160"/>
      <c r="AF245" s="160"/>
      <c r="AG245" s="52"/>
      <c r="AH245" s="52"/>
      <c r="AI245" s="52"/>
      <c r="AJ245" s="52"/>
      <c r="AK245" s="52"/>
      <c r="AL245" s="52"/>
    </row>
    <row r="246" spans="1:38" x14ac:dyDescent="0.2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58"/>
      <c r="Z246" s="158"/>
      <c r="AA246" s="160"/>
      <c r="AB246" s="160"/>
      <c r="AC246" s="158"/>
      <c r="AD246" s="158"/>
      <c r="AE246" s="160"/>
      <c r="AF246" s="160"/>
      <c r="AG246" s="52"/>
      <c r="AH246" s="52"/>
      <c r="AI246" s="52"/>
      <c r="AJ246" s="52"/>
      <c r="AK246" s="52"/>
      <c r="AL246" s="52"/>
    </row>
    <row r="247" spans="1:38" x14ac:dyDescent="0.2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58"/>
      <c r="Z247" s="158"/>
      <c r="AA247" s="160"/>
      <c r="AB247" s="160"/>
      <c r="AC247" s="158"/>
      <c r="AD247" s="158"/>
      <c r="AE247" s="160"/>
      <c r="AF247" s="160"/>
      <c r="AG247" s="52"/>
      <c r="AH247" s="52"/>
      <c r="AI247" s="52"/>
      <c r="AJ247" s="52"/>
      <c r="AK247" s="52"/>
      <c r="AL247" s="52"/>
    </row>
    <row r="248" spans="1:38" x14ac:dyDescent="0.2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58"/>
      <c r="Z248" s="158"/>
      <c r="AA248" s="160"/>
      <c r="AB248" s="160"/>
      <c r="AC248" s="158"/>
      <c r="AD248" s="158"/>
      <c r="AE248" s="160"/>
      <c r="AF248" s="160"/>
      <c r="AG248" s="52"/>
      <c r="AH248" s="52"/>
      <c r="AI248" s="52"/>
      <c r="AJ248" s="52"/>
      <c r="AK248" s="52"/>
      <c r="AL248" s="52"/>
    </row>
    <row r="249" spans="1:38" x14ac:dyDescent="0.2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58"/>
      <c r="Z249" s="158"/>
      <c r="AA249" s="160"/>
      <c r="AB249" s="160"/>
      <c r="AC249" s="158"/>
      <c r="AD249" s="158"/>
      <c r="AE249" s="160"/>
      <c r="AF249" s="160"/>
      <c r="AG249" s="52"/>
      <c r="AH249" s="52"/>
      <c r="AI249" s="52"/>
      <c r="AJ249" s="52"/>
      <c r="AK249" s="52"/>
      <c r="AL249" s="52"/>
    </row>
    <row r="250" spans="1:38" x14ac:dyDescent="0.2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58"/>
      <c r="Z250" s="158"/>
      <c r="AA250" s="160"/>
      <c r="AB250" s="160"/>
      <c r="AC250" s="158"/>
      <c r="AD250" s="158"/>
      <c r="AE250" s="160"/>
      <c r="AF250" s="160"/>
      <c r="AG250" s="52"/>
      <c r="AH250" s="52"/>
      <c r="AI250" s="52"/>
      <c r="AJ250" s="52"/>
      <c r="AK250" s="52"/>
      <c r="AL250" s="52"/>
    </row>
    <row r="251" spans="1:38" x14ac:dyDescent="0.2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58"/>
      <c r="Z251" s="158"/>
      <c r="AA251" s="160"/>
      <c r="AB251" s="160"/>
      <c r="AC251" s="158"/>
      <c r="AD251" s="158"/>
      <c r="AE251" s="160"/>
      <c r="AF251" s="160"/>
      <c r="AG251" s="52"/>
      <c r="AH251" s="52"/>
      <c r="AI251" s="52"/>
      <c r="AJ251" s="52"/>
      <c r="AK251" s="52"/>
      <c r="AL251" s="52"/>
    </row>
    <row r="252" spans="1:38" x14ac:dyDescent="0.2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58"/>
      <c r="Z252" s="158"/>
      <c r="AA252" s="160"/>
      <c r="AB252" s="160"/>
      <c r="AC252" s="158"/>
      <c r="AD252" s="158"/>
      <c r="AE252" s="160"/>
      <c r="AF252" s="160"/>
      <c r="AG252" s="52"/>
      <c r="AH252" s="52"/>
      <c r="AI252" s="52"/>
      <c r="AJ252" s="52"/>
      <c r="AK252" s="52"/>
      <c r="AL252" s="52"/>
    </row>
    <row r="253" spans="1:38" x14ac:dyDescent="0.2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58"/>
      <c r="Z253" s="158"/>
      <c r="AA253" s="160"/>
      <c r="AB253" s="160"/>
      <c r="AC253" s="158"/>
      <c r="AD253" s="158"/>
      <c r="AE253" s="160"/>
      <c r="AF253" s="160"/>
      <c r="AG253" s="52"/>
      <c r="AH253" s="52"/>
      <c r="AI253" s="52"/>
      <c r="AJ253" s="52"/>
      <c r="AK253" s="52"/>
      <c r="AL253" s="52"/>
    </row>
    <row r="254" spans="1:38" x14ac:dyDescent="0.2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58"/>
      <c r="Z254" s="158"/>
      <c r="AA254" s="160"/>
      <c r="AB254" s="160"/>
      <c r="AC254" s="158"/>
      <c r="AD254" s="158"/>
      <c r="AE254" s="160"/>
      <c r="AF254" s="160"/>
      <c r="AG254" s="52"/>
      <c r="AH254" s="52"/>
      <c r="AI254" s="52"/>
      <c r="AJ254" s="52"/>
      <c r="AK254" s="52"/>
      <c r="AL254" s="52"/>
    </row>
    <row r="255" spans="1:38" x14ac:dyDescent="0.2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58"/>
      <c r="Z255" s="158"/>
      <c r="AA255" s="160"/>
      <c r="AB255" s="160"/>
      <c r="AC255" s="158"/>
      <c r="AD255" s="158"/>
      <c r="AE255" s="160"/>
      <c r="AF255" s="160"/>
      <c r="AG255" s="52"/>
      <c r="AH255" s="52"/>
      <c r="AI255" s="52"/>
      <c r="AJ255" s="52"/>
      <c r="AK255" s="52"/>
      <c r="AL255" s="52"/>
    </row>
    <row r="256" spans="1:38" x14ac:dyDescent="0.2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58"/>
      <c r="Z256" s="158"/>
      <c r="AA256" s="160"/>
      <c r="AB256" s="160"/>
      <c r="AC256" s="158"/>
      <c r="AD256" s="158"/>
      <c r="AE256" s="160"/>
      <c r="AF256" s="160"/>
      <c r="AG256" s="52"/>
      <c r="AH256" s="52"/>
      <c r="AI256" s="52"/>
      <c r="AJ256" s="52"/>
      <c r="AK256" s="52"/>
      <c r="AL256" s="52"/>
    </row>
    <row r="257" spans="1:38" x14ac:dyDescent="0.2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58"/>
      <c r="Z257" s="158"/>
      <c r="AA257" s="160"/>
      <c r="AB257" s="160"/>
      <c r="AC257" s="158"/>
      <c r="AD257" s="158"/>
      <c r="AE257" s="160"/>
      <c r="AF257" s="160"/>
      <c r="AG257" s="52"/>
      <c r="AH257" s="52"/>
      <c r="AI257" s="52"/>
      <c r="AJ257" s="52"/>
      <c r="AK257" s="52"/>
      <c r="AL257" s="52"/>
    </row>
    <row r="258" spans="1:38" x14ac:dyDescent="0.2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58"/>
      <c r="Z258" s="158"/>
      <c r="AA258" s="160"/>
      <c r="AB258" s="160"/>
      <c r="AC258" s="158"/>
      <c r="AD258" s="158"/>
      <c r="AE258" s="160"/>
      <c r="AF258" s="160"/>
      <c r="AG258" s="52"/>
      <c r="AH258" s="52"/>
      <c r="AI258" s="52"/>
      <c r="AJ258" s="52"/>
      <c r="AK258" s="52"/>
      <c r="AL258" s="52"/>
    </row>
    <row r="259" spans="1:38" x14ac:dyDescent="0.2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58"/>
      <c r="Z259" s="158"/>
      <c r="AA259" s="160"/>
      <c r="AB259" s="160"/>
      <c r="AC259" s="158"/>
      <c r="AD259" s="158"/>
      <c r="AE259" s="160"/>
      <c r="AF259" s="160"/>
      <c r="AG259" s="52"/>
      <c r="AH259" s="52"/>
      <c r="AI259" s="52"/>
      <c r="AJ259" s="52"/>
      <c r="AK259" s="52"/>
      <c r="AL259" s="52"/>
    </row>
    <row r="260" spans="1:38" x14ac:dyDescent="0.2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58"/>
      <c r="Z260" s="158"/>
      <c r="AA260" s="160"/>
      <c r="AB260" s="160"/>
      <c r="AC260" s="158"/>
      <c r="AD260" s="158"/>
      <c r="AE260" s="160"/>
      <c r="AF260" s="160"/>
      <c r="AG260" s="52"/>
      <c r="AH260" s="52"/>
      <c r="AI260" s="52"/>
      <c r="AJ260" s="52"/>
      <c r="AK260" s="52"/>
      <c r="AL260" s="52"/>
    </row>
    <row r="261" spans="1:38" x14ac:dyDescent="0.2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58"/>
      <c r="Z261" s="158"/>
      <c r="AA261" s="160"/>
      <c r="AB261" s="160"/>
      <c r="AC261" s="158"/>
      <c r="AD261" s="158"/>
      <c r="AE261" s="160"/>
      <c r="AF261" s="160"/>
      <c r="AG261" s="52"/>
      <c r="AH261" s="52"/>
      <c r="AI261" s="52"/>
      <c r="AJ261" s="52"/>
      <c r="AK261" s="52"/>
      <c r="AL261" s="52"/>
    </row>
    <row r="262" spans="1:38" x14ac:dyDescent="0.2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58"/>
      <c r="Z262" s="158"/>
      <c r="AA262" s="160"/>
      <c r="AB262" s="160"/>
      <c r="AC262" s="158"/>
      <c r="AD262" s="158"/>
      <c r="AE262" s="160"/>
      <c r="AF262" s="160"/>
      <c r="AG262" s="52"/>
      <c r="AH262" s="52"/>
      <c r="AI262" s="52"/>
      <c r="AJ262" s="52"/>
      <c r="AK262" s="52"/>
      <c r="AL262" s="52"/>
    </row>
    <row r="263" spans="1:38" x14ac:dyDescent="0.2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58"/>
      <c r="Z263" s="158"/>
      <c r="AA263" s="160"/>
      <c r="AB263" s="160"/>
      <c r="AC263" s="158"/>
      <c r="AD263" s="158"/>
      <c r="AE263" s="160"/>
      <c r="AF263" s="160"/>
      <c r="AG263" s="52"/>
      <c r="AH263" s="52"/>
      <c r="AI263" s="52"/>
      <c r="AJ263" s="52"/>
      <c r="AK263" s="52"/>
      <c r="AL263" s="52"/>
    </row>
    <row r="264" spans="1:38" x14ac:dyDescent="0.2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58"/>
      <c r="Z264" s="158"/>
      <c r="AA264" s="160"/>
      <c r="AB264" s="160"/>
      <c r="AC264" s="158"/>
      <c r="AD264" s="158"/>
      <c r="AE264" s="160"/>
      <c r="AF264" s="160"/>
      <c r="AG264" s="52"/>
      <c r="AH264" s="52"/>
      <c r="AI264" s="52"/>
      <c r="AJ264" s="52"/>
      <c r="AK264" s="52"/>
      <c r="AL264" s="52"/>
    </row>
    <row r="265" spans="1:38" x14ac:dyDescent="0.2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58"/>
      <c r="Z265" s="158"/>
      <c r="AA265" s="160"/>
      <c r="AB265" s="160"/>
      <c r="AC265" s="158"/>
      <c r="AD265" s="158"/>
      <c r="AE265" s="160"/>
      <c r="AF265" s="160"/>
      <c r="AG265" s="52"/>
      <c r="AH265" s="52"/>
      <c r="AI265" s="52"/>
      <c r="AJ265" s="52"/>
      <c r="AK265" s="52"/>
      <c r="AL265" s="52"/>
    </row>
    <row r="266" spans="1:38" x14ac:dyDescent="0.2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58"/>
      <c r="Z266" s="158"/>
      <c r="AA266" s="160"/>
      <c r="AB266" s="160"/>
      <c r="AC266" s="158"/>
      <c r="AD266" s="158"/>
      <c r="AE266" s="160"/>
      <c r="AF266" s="160"/>
      <c r="AG266" s="52"/>
      <c r="AH266" s="52"/>
      <c r="AI266" s="52"/>
      <c r="AJ266" s="52"/>
      <c r="AK266" s="52"/>
      <c r="AL266" s="52"/>
    </row>
    <row r="267" spans="1:38" x14ac:dyDescent="0.2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58"/>
      <c r="Z267" s="158"/>
      <c r="AA267" s="160"/>
      <c r="AB267" s="160"/>
      <c r="AC267" s="158"/>
      <c r="AD267" s="158"/>
      <c r="AE267" s="160"/>
      <c r="AF267" s="160"/>
      <c r="AG267" s="52"/>
      <c r="AH267" s="52"/>
      <c r="AI267" s="52"/>
      <c r="AJ267" s="52"/>
      <c r="AK267" s="52"/>
      <c r="AL267" s="52"/>
    </row>
    <row r="268" spans="1:38" x14ac:dyDescent="0.2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58"/>
      <c r="Z268" s="158"/>
      <c r="AA268" s="160"/>
      <c r="AB268" s="160"/>
      <c r="AC268" s="158"/>
      <c r="AD268" s="158"/>
      <c r="AE268" s="160"/>
      <c r="AF268" s="160"/>
      <c r="AG268" s="52"/>
      <c r="AH268" s="52"/>
      <c r="AI268" s="52"/>
      <c r="AJ268" s="52"/>
      <c r="AK268" s="52"/>
      <c r="AL268" s="52"/>
    </row>
    <row r="269" spans="1:38" x14ac:dyDescent="0.2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58"/>
      <c r="Z269" s="158"/>
      <c r="AA269" s="160"/>
      <c r="AB269" s="160"/>
      <c r="AC269" s="158"/>
      <c r="AD269" s="158"/>
      <c r="AE269" s="160"/>
      <c r="AF269" s="160"/>
      <c r="AG269" s="52"/>
      <c r="AH269" s="52"/>
      <c r="AI269" s="52"/>
      <c r="AJ269" s="52"/>
      <c r="AK269" s="52"/>
      <c r="AL269" s="52"/>
    </row>
    <row r="270" spans="1:38" x14ac:dyDescent="0.2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58"/>
      <c r="Z270" s="158"/>
      <c r="AA270" s="160"/>
      <c r="AB270" s="160"/>
      <c r="AC270" s="158"/>
      <c r="AD270" s="158"/>
      <c r="AE270" s="160"/>
      <c r="AF270" s="160"/>
      <c r="AG270" s="52"/>
      <c r="AH270" s="52"/>
      <c r="AI270" s="52"/>
      <c r="AJ270" s="52"/>
      <c r="AK270" s="52"/>
      <c r="AL270" s="52"/>
    </row>
    <row r="271" spans="1:38" x14ac:dyDescent="0.2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58"/>
      <c r="Z271" s="158"/>
      <c r="AA271" s="160"/>
      <c r="AB271" s="160"/>
      <c r="AC271" s="158"/>
      <c r="AD271" s="158"/>
      <c r="AE271" s="160"/>
      <c r="AF271" s="160"/>
      <c r="AG271" s="52"/>
      <c r="AH271" s="52"/>
      <c r="AI271" s="52"/>
      <c r="AJ271" s="52"/>
      <c r="AK271" s="52"/>
      <c r="AL271" s="52"/>
    </row>
    <row r="272" spans="1:38" x14ac:dyDescent="0.2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58"/>
      <c r="Z272" s="158"/>
      <c r="AA272" s="160"/>
      <c r="AB272" s="160"/>
      <c r="AC272" s="158"/>
      <c r="AD272" s="158"/>
      <c r="AE272" s="160"/>
      <c r="AF272" s="160"/>
      <c r="AG272" s="52"/>
      <c r="AH272" s="52"/>
      <c r="AI272" s="52"/>
      <c r="AJ272" s="52"/>
      <c r="AK272" s="52"/>
      <c r="AL272" s="52"/>
    </row>
    <row r="273" spans="1:38" x14ac:dyDescent="0.2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58"/>
      <c r="Z273" s="158"/>
      <c r="AA273" s="160"/>
      <c r="AB273" s="160"/>
      <c r="AC273" s="158"/>
      <c r="AD273" s="158"/>
      <c r="AE273" s="160"/>
      <c r="AF273" s="160"/>
      <c r="AG273" s="52"/>
      <c r="AH273" s="52"/>
      <c r="AI273" s="52"/>
      <c r="AJ273" s="52"/>
      <c r="AK273" s="52"/>
      <c r="AL273" s="52"/>
    </row>
    <row r="274" spans="1:38" x14ac:dyDescent="0.2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58"/>
      <c r="Z274" s="158"/>
      <c r="AA274" s="160"/>
      <c r="AB274" s="160"/>
      <c r="AC274" s="158"/>
      <c r="AD274" s="158"/>
      <c r="AE274" s="160"/>
      <c r="AF274" s="160"/>
      <c r="AG274" s="52"/>
      <c r="AH274" s="52"/>
      <c r="AI274" s="52"/>
      <c r="AJ274" s="52"/>
      <c r="AK274" s="52"/>
      <c r="AL274" s="52"/>
    </row>
    <row r="275" spans="1:38" x14ac:dyDescent="0.2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58"/>
      <c r="Z275" s="158"/>
      <c r="AA275" s="160"/>
      <c r="AB275" s="160"/>
      <c r="AC275" s="158"/>
      <c r="AD275" s="158"/>
      <c r="AE275" s="160"/>
      <c r="AF275" s="160"/>
      <c r="AG275" s="52"/>
      <c r="AH275" s="52"/>
      <c r="AI275" s="52"/>
      <c r="AJ275" s="52"/>
      <c r="AK275" s="52"/>
      <c r="AL275" s="52"/>
    </row>
    <row r="276" spans="1:38" x14ac:dyDescent="0.2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58"/>
      <c r="Z276" s="158"/>
      <c r="AA276" s="160"/>
      <c r="AB276" s="160"/>
      <c r="AC276" s="158"/>
      <c r="AD276" s="158"/>
      <c r="AE276" s="160"/>
      <c r="AF276" s="160"/>
      <c r="AG276" s="52"/>
      <c r="AH276" s="52"/>
      <c r="AI276" s="52"/>
      <c r="AJ276" s="52"/>
      <c r="AK276" s="52"/>
      <c r="AL276" s="52"/>
    </row>
    <row r="277" spans="1:38" x14ac:dyDescent="0.2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58"/>
      <c r="Z277" s="158"/>
      <c r="AA277" s="160"/>
      <c r="AB277" s="160"/>
      <c r="AC277" s="158"/>
      <c r="AD277" s="158"/>
      <c r="AE277" s="160"/>
      <c r="AF277" s="160"/>
      <c r="AG277" s="52"/>
      <c r="AH277" s="52"/>
      <c r="AI277" s="52"/>
      <c r="AJ277" s="52"/>
      <c r="AK277" s="52"/>
      <c r="AL277" s="52"/>
    </row>
    <row r="278" spans="1:38" x14ac:dyDescent="0.2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58"/>
      <c r="Z278" s="158"/>
      <c r="AA278" s="160"/>
      <c r="AB278" s="160"/>
      <c r="AC278" s="158"/>
      <c r="AD278" s="158"/>
      <c r="AE278" s="160"/>
      <c r="AF278" s="160"/>
      <c r="AG278" s="52"/>
      <c r="AH278" s="52"/>
      <c r="AI278" s="52"/>
      <c r="AJ278" s="52"/>
      <c r="AK278" s="52"/>
      <c r="AL278" s="52"/>
    </row>
    <row r="279" spans="1:38" x14ac:dyDescent="0.2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58"/>
      <c r="Z279" s="158"/>
      <c r="AA279" s="160"/>
      <c r="AB279" s="160"/>
      <c r="AC279" s="158"/>
      <c r="AD279" s="158"/>
      <c r="AE279" s="160"/>
      <c r="AF279" s="160"/>
      <c r="AG279" s="52"/>
      <c r="AH279" s="52"/>
      <c r="AI279" s="52"/>
      <c r="AJ279" s="52"/>
      <c r="AK279" s="52"/>
      <c r="AL279" s="52"/>
    </row>
    <row r="280" spans="1:38" x14ac:dyDescent="0.2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58"/>
      <c r="Z280" s="158"/>
      <c r="AA280" s="160"/>
      <c r="AB280" s="160"/>
      <c r="AC280" s="158"/>
      <c r="AD280" s="158"/>
      <c r="AE280" s="160"/>
      <c r="AF280" s="160"/>
      <c r="AG280" s="52"/>
      <c r="AH280" s="52"/>
      <c r="AI280" s="52"/>
      <c r="AJ280" s="52"/>
      <c r="AK280" s="52"/>
      <c r="AL280" s="52"/>
    </row>
    <row r="281" spans="1:38" x14ac:dyDescent="0.2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58"/>
      <c r="Z281" s="158"/>
      <c r="AA281" s="160"/>
      <c r="AB281" s="160"/>
      <c r="AC281" s="158"/>
      <c r="AD281" s="158"/>
      <c r="AE281" s="160"/>
      <c r="AF281" s="160"/>
      <c r="AG281" s="52"/>
      <c r="AH281" s="52"/>
      <c r="AI281" s="52"/>
      <c r="AJ281" s="52"/>
      <c r="AK281" s="52"/>
      <c r="AL281" s="52"/>
    </row>
    <row r="282" spans="1:38" x14ac:dyDescent="0.2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58"/>
      <c r="Z282" s="158"/>
      <c r="AA282" s="160"/>
      <c r="AB282" s="160"/>
      <c r="AC282" s="158"/>
      <c r="AD282" s="158"/>
      <c r="AE282" s="160"/>
      <c r="AF282" s="160"/>
      <c r="AG282" s="52"/>
      <c r="AH282" s="52"/>
      <c r="AI282" s="52"/>
      <c r="AJ282" s="52"/>
      <c r="AK282" s="52"/>
      <c r="AL282" s="52"/>
    </row>
    <row r="283" spans="1:38" x14ac:dyDescent="0.2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58"/>
      <c r="Z283" s="158"/>
      <c r="AA283" s="160"/>
      <c r="AB283" s="160"/>
      <c r="AC283" s="158"/>
      <c r="AD283" s="158"/>
      <c r="AE283" s="160"/>
      <c r="AF283" s="160"/>
      <c r="AG283" s="52"/>
      <c r="AH283" s="52"/>
      <c r="AI283" s="52"/>
      <c r="AJ283" s="52"/>
      <c r="AK283" s="52"/>
      <c r="AL283" s="52"/>
    </row>
    <row r="284" spans="1:38" x14ac:dyDescent="0.2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58"/>
      <c r="Z284" s="158"/>
      <c r="AA284" s="160"/>
      <c r="AB284" s="160"/>
      <c r="AC284" s="158"/>
      <c r="AD284" s="158"/>
      <c r="AE284" s="160"/>
      <c r="AF284" s="160"/>
      <c r="AG284" s="52"/>
      <c r="AH284" s="52"/>
      <c r="AI284" s="52"/>
      <c r="AJ284" s="52"/>
      <c r="AK284" s="52"/>
      <c r="AL284" s="52"/>
    </row>
    <row r="285" spans="1:38" x14ac:dyDescent="0.2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58"/>
      <c r="Z285" s="158"/>
      <c r="AA285" s="160"/>
      <c r="AB285" s="160"/>
      <c r="AC285" s="158"/>
      <c r="AD285" s="158"/>
      <c r="AE285" s="160"/>
      <c r="AF285" s="160"/>
      <c r="AG285" s="52"/>
      <c r="AH285" s="52"/>
      <c r="AI285" s="52"/>
      <c r="AJ285" s="52"/>
      <c r="AK285" s="52"/>
      <c r="AL285" s="52"/>
    </row>
    <row r="286" spans="1:38" x14ac:dyDescent="0.2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58"/>
      <c r="Z286" s="158"/>
      <c r="AA286" s="160"/>
      <c r="AB286" s="160"/>
      <c r="AC286" s="158"/>
      <c r="AD286" s="158"/>
      <c r="AE286" s="160"/>
      <c r="AF286" s="160"/>
      <c r="AG286" s="52"/>
      <c r="AH286" s="52"/>
      <c r="AI286" s="52"/>
      <c r="AJ286" s="52"/>
      <c r="AK286" s="52"/>
      <c r="AL286" s="52"/>
    </row>
    <row r="287" spans="1:38" x14ac:dyDescent="0.2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58"/>
      <c r="Z287" s="158"/>
      <c r="AA287" s="160"/>
      <c r="AB287" s="160"/>
      <c r="AC287" s="158"/>
      <c r="AD287" s="158"/>
      <c r="AE287" s="160"/>
      <c r="AF287" s="160"/>
      <c r="AG287" s="52"/>
      <c r="AH287" s="52"/>
      <c r="AI287" s="52"/>
      <c r="AJ287" s="52"/>
      <c r="AK287" s="52"/>
      <c r="AL287" s="52"/>
    </row>
    <row r="288" spans="1:38" x14ac:dyDescent="0.2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58"/>
      <c r="Z288" s="158"/>
      <c r="AA288" s="160"/>
      <c r="AB288" s="160"/>
      <c r="AC288" s="158"/>
      <c r="AD288" s="158"/>
      <c r="AE288" s="160"/>
      <c r="AF288" s="160"/>
      <c r="AG288" s="52"/>
      <c r="AH288" s="52"/>
      <c r="AI288" s="52"/>
      <c r="AJ288" s="52"/>
      <c r="AK288" s="52"/>
      <c r="AL288" s="52"/>
    </row>
    <row r="289" spans="1:38" x14ac:dyDescent="0.2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58"/>
      <c r="Z289" s="158"/>
      <c r="AA289" s="160"/>
      <c r="AB289" s="160"/>
      <c r="AC289" s="158"/>
      <c r="AD289" s="158"/>
      <c r="AE289" s="160"/>
      <c r="AF289" s="160"/>
      <c r="AG289" s="52"/>
      <c r="AH289" s="52"/>
      <c r="AI289" s="52"/>
      <c r="AJ289" s="52"/>
      <c r="AK289" s="52"/>
      <c r="AL289" s="52"/>
    </row>
    <row r="290" spans="1:38" x14ac:dyDescent="0.2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58"/>
      <c r="Z290" s="158"/>
      <c r="AA290" s="160"/>
      <c r="AB290" s="160"/>
      <c r="AC290" s="158"/>
      <c r="AD290" s="158"/>
      <c r="AE290" s="160"/>
      <c r="AF290" s="160"/>
      <c r="AG290" s="52"/>
      <c r="AH290" s="52"/>
      <c r="AI290" s="52"/>
      <c r="AJ290" s="52"/>
      <c r="AK290" s="52"/>
      <c r="AL290" s="52"/>
    </row>
    <row r="291" spans="1:38" x14ac:dyDescent="0.2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58"/>
      <c r="Z291" s="158"/>
      <c r="AA291" s="160"/>
      <c r="AB291" s="160"/>
      <c r="AC291" s="158"/>
      <c r="AD291" s="158"/>
      <c r="AE291" s="160"/>
      <c r="AF291" s="160"/>
      <c r="AG291" s="52"/>
      <c r="AH291" s="52"/>
      <c r="AI291" s="52"/>
      <c r="AJ291" s="52"/>
      <c r="AK291" s="52"/>
      <c r="AL291" s="52"/>
    </row>
    <row r="292" spans="1:38" x14ac:dyDescent="0.2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58"/>
      <c r="Z292" s="158"/>
      <c r="AA292" s="160"/>
      <c r="AB292" s="160"/>
      <c r="AC292" s="158"/>
      <c r="AD292" s="158"/>
      <c r="AE292" s="160"/>
      <c r="AF292" s="160"/>
      <c r="AG292" s="52"/>
      <c r="AH292" s="52"/>
      <c r="AI292" s="52"/>
      <c r="AJ292" s="52"/>
      <c r="AK292" s="52"/>
      <c r="AL292" s="52"/>
    </row>
    <row r="293" spans="1:38" x14ac:dyDescent="0.2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58"/>
      <c r="Z293" s="158"/>
      <c r="AA293" s="160"/>
      <c r="AB293" s="160"/>
      <c r="AC293" s="158"/>
      <c r="AD293" s="158"/>
      <c r="AE293" s="160"/>
      <c r="AF293" s="160"/>
      <c r="AG293" s="52"/>
      <c r="AH293" s="52"/>
      <c r="AI293" s="52"/>
      <c r="AJ293" s="52"/>
      <c r="AK293" s="52"/>
      <c r="AL293" s="52"/>
    </row>
    <row r="294" spans="1:38" x14ac:dyDescent="0.2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58"/>
      <c r="Z294" s="158"/>
      <c r="AA294" s="160"/>
      <c r="AB294" s="160"/>
      <c r="AC294" s="158"/>
      <c r="AD294" s="158"/>
      <c r="AE294" s="160"/>
      <c r="AF294" s="160"/>
      <c r="AG294" s="52"/>
      <c r="AH294" s="52"/>
      <c r="AI294" s="52"/>
      <c r="AJ294" s="52"/>
      <c r="AK294" s="52"/>
      <c r="AL294" s="52"/>
    </row>
    <row r="295" spans="1:38" x14ac:dyDescent="0.2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58"/>
      <c r="Z295" s="158"/>
      <c r="AA295" s="160"/>
      <c r="AB295" s="160"/>
      <c r="AC295" s="158"/>
      <c r="AD295" s="158"/>
      <c r="AE295" s="160"/>
      <c r="AF295" s="160"/>
      <c r="AG295" s="52"/>
      <c r="AH295" s="52"/>
      <c r="AI295" s="52"/>
      <c r="AJ295" s="52"/>
      <c r="AK295" s="52"/>
      <c r="AL295" s="52"/>
    </row>
    <row r="296" spans="1:38" x14ac:dyDescent="0.2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58"/>
      <c r="Z296" s="158"/>
      <c r="AA296" s="160"/>
      <c r="AB296" s="160"/>
      <c r="AC296" s="158"/>
      <c r="AD296" s="158"/>
      <c r="AE296" s="160"/>
      <c r="AF296" s="160"/>
      <c r="AG296" s="52"/>
      <c r="AH296" s="52"/>
      <c r="AI296" s="52"/>
      <c r="AJ296" s="52"/>
      <c r="AK296" s="52"/>
      <c r="AL296" s="52"/>
    </row>
    <row r="297" spans="1:38" x14ac:dyDescent="0.2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58"/>
      <c r="Z297" s="158"/>
      <c r="AA297" s="160"/>
      <c r="AB297" s="160"/>
      <c r="AC297" s="158"/>
      <c r="AD297" s="158"/>
      <c r="AE297" s="160"/>
      <c r="AF297" s="160"/>
      <c r="AG297" s="52"/>
      <c r="AH297" s="52"/>
      <c r="AI297" s="52"/>
      <c r="AJ297" s="52"/>
      <c r="AK297" s="52"/>
      <c r="AL297" s="52"/>
    </row>
    <row r="298" spans="1:38" x14ac:dyDescent="0.2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58"/>
      <c r="Z298" s="158"/>
      <c r="AA298" s="160"/>
      <c r="AB298" s="160"/>
      <c r="AC298" s="158"/>
      <c r="AD298" s="158"/>
      <c r="AE298" s="160"/>
      <c r="AF298" s="160"/>
      <c r="AG298" s="52"/>
      <c r="AH298" s="52"/>
      <c r="AI298" s="52"/>
      <c r="AJ298" s="52"/>
      <c r="AK298" s="52"/>
      <c r="AL298" s="52"/>
    </row>
    <row r="299" spans="1:38" x14ac:dyDescent="0.2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58"/>
      <c r="Z299" s="158"/>
      <c r="AA299" s="160"/>
      <c r="AB299" s="160"/>
      <c r="AC299" s="158"/>
      <c r="AD299" s="158"/>
      <c r="AE299" s="160"/>
      <c r="AF299" s="160"/>
      <c r="AG299" s="52"/>
      <c r="AH299" s="52"/>
      <c r="AI299" s="52"/>
      <c r="AJ299" s="52"/>
      <c r="AK299" s="52"/>
      <c r="AL299" s="52"/>
    </row>
    <row r="300" spans="1:38" x14ac:dyDescent="0.2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58"/>
      <c r="Z300" s="158"/>
      <c r="AA300" s="160"/>
      <c r="AB300" s="160"/>
      <c r="AC300" s="158"/>
      <c r="AD300" s="158"/>
      <c r="AE300" s="160"/>
      <c r="AF300" s="160"/>
      <c r="AG300" s="52"/>
      <c r="AH300" s="52"/>
      <c r="AI300" s="52"/>
      <c r="AJ300" s="52"/>
      <c r="AK300" s="52"/>
      <c r="AL300" s="52"/>
    </row>
    <row r="301" spans="1:38" x14ac:dyDescent="0.2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58"/>
      <c r="Z301" s="158"/>
      <c r="AA301" s="160"/>
      <c r="AB301" s="160"/>
      <c r="AC301" s="158"/>
      <c r="AD301" s="158"/>
      <c r="AE301" s="160"/>
      <c r="AF301" s="160"/>
      <c r="AG301" s="52"/>
      <c r="AH301" s="52"/>
      <c r="AI301" s="52"/>
      <c r="AJ301" s="52"/>
      <c r="AK301" s="52"/>
      <c r="AL301" s="52"/>
    </row>
    <row r="302" spans="1:38" x14ac:dyDescent="0.2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58"/>
      <c r="Z302" s="158"/>
      <c r="AA302" s="160"/>
      <c r="AB302" s="160"/>
      <c r="AC302" s="158"/>
      <c r="AD302" s="158"/>
      <c r="AE302" s="160"/>
      <c r="AF302" s="160"/>
      <c r="AG302" s="52"/>
      <c r="AH302" s="52"/>
      <c r="AI302" s="52"/>
      <c r="AJ302" s="52"/>
      <c r="AK302" s="52"/>
      <c r="AL302" s="52"/>
    </row>
    <row r="303" spans="1:38" x14ac:dyDescent="0.2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58"/>
      <c r="Z303" s="158"/>
      <c r="AA303" s="160"/>
      <c r="AB303" s="160"/>
      <c r="AC303" s="158"/>
      <c r="AD303" s="158"/>
      <c r="AE303" s="160"/>
      <c r="AF303" s="160"/>
      <c r="AG303" s="52"/>
      <c r="AH303" s="52"/>
      <c r="AI303" s="52"/>
      <c r="AJ303" s="52"/>
      <c r="AK303" s="52"/>
      <c r="AL303" s="52"/>
    </row>
    <row r="304" spans="1:38" x14ac:dyDescent="0.2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58"/>
      <c r="Z304" s="158"/>
      <c r="AA304" s="160"/>
      <c r="AB304" s="160"/>
      <c r="AC304" s="158"/>
      <c r="AD304" s="158"/>
      <c r="AE304" s="160"/>
      <c r="AF304" s="160"/>
      <c r="AG304" s="52"/>
      <c r="AH304" s="52"/>
      <c r="AI304" s="52"/>
      <c r="AJ304" s="52"/>
      <c r="AK304" s="52"/>
      <c r="AL304" s="52"/>
    </row>
    <row r="305" spans="1:38" x14ac:dyDescent="0.2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58"/>
      <c r="Z305" s="158"/>
      <c r="AA305" s="160"/>
      <c r="AB305" s="160"/>
      <c r="AC305" s="158"/>
      <c r="AD305" s="158"/>
      <c r="AE305" s="160"/>
      <c r="AF305" s="160"/>
      <c r="AG305" s="52"/>
      <c r="AH305" s="52"/>
      <c r="AI305" s="52"/>
      <c r="AJ305" s="52"/>
      <c r="AK305" s="52"/>
      <c r="AL305" s="52"/>
    </row>
    <row r="306" spans="1:38" x14ac:dyDescent="0.2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58"/>
      <c r="Z306" s="158"/>
      <c r="AA306" s="160"/>
      <c r="AB306" s="160"/>
      <c r="AC306" s="158"/>
      <c r="AD306" s="158"/>
      <c r="AE306" s="160"/>
      <c r="AF306" s="160"/>
      <c r="AG306" s="52"/>
      <c r="AH306" s="52"/>
      <c r="AI306" s="52"/>
      <c r="AJ306" s="52"/>
      <c r="AK306" s="52"/>
      <c r="AL306" s="52"/>
    </row>
    <row r="307" spans="1:38" x14ac:dyDescent="0.2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58"/>
      <c r="Z307" s="158"/>
      <c r="AA307" s="160"/>
      <c r="AB307" s="160"/>
      <c r="AC307" s="158"/>
      <c r="AD307" s="158"/>
      <c r="AE307" s="160"/>
      <c r="AF307" s="160"/>
      <c r="AG307" s="52"/>
      <c r="AH307" s="52"/>
      <c r="AI307" s="52"/>
      <c r="AJ307" s="52"/>
      <c r="AK307" s="52"/>
      <c r="AL307" s="52"/>
    </row>
    <row r="308" spans="1:38" x14ac:dyDescent="0.2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58"/>
      <c r="Z308" s="158"/>
      <c r="AA308" s="160"/>
      <c r="AB308" s="160"/>
      <c r="AC308" s="158"/>
      <c r="AD308" s="158"/>
      <c r="AE308" s="160"/>
      <c r="AF308" s="160"/>
      <c r="AG308" s="52"/>
      <c r="AH308" s="52"/>
      <c r="AI308" s="52"/>
      <c r="AJ308" s="52"/>
      <c r="AK308" s="52"/>
      <c r="AL308" s="52"/>
    </row>
    <row r="309" spans="1:38" x14ac:dyDescent="0.2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58"/>
      <c r="Z309" s="158"/>
      <c r="AA309" s="160"/>
      <c r="AB309" s="160"/>
      <c r="AC309" s="158"/>
      <c r="AD309" s="158"/>
      <c r="AE309" s="160"/>
      <c r="AF309" s="160"/>
      <c r="AG309" s="52"/>
      <c r="AH309" s="52"/>
      <c r="AI309" s="52"/>
      <c r="AJ309" s="52"/>
      <c r="AK309" s="52"/>
      <c r="AL309" s="52"/>
    </row>
    <row r="310" spans="1:38" x14ac:dyDescent="0.2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58"/>
      <c r="Z310" s="158"/>
      <c r="AA310" s="160"/>
      <c r="AB310" s="160"/>
      <c r="AC310" s="158"/>
      <c r="AD310" s="158"/>
      <c r="AE310" s="160"/>
      <c r="AF310" s="160"/>
      <c r="AG310" s="52"/>
      <c r="AH310" s="52"/>
      <c r="AI310" s="52"/>
      <c r="AJ310" s="52"/>
      <c r="AK310" s="52"/>
      <c r="AL310" s="52"/>
    </row>
    <row r="311" spans="1:38" x14ac:dyDescent="0.2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58"/>
      <c r="Z311" s="158"/>
      <c r="AA311" s="160"/>
      <c r="AB311" s="160"/>
      <c r="AC311" s="158"/>
      <c r="AD311" s="158"/>
      <c r="AE311" s="160"/>
      <c r="AF311" s="160"/>
      <c r="AG311" s="52"/>
      <c r="AH311" s="52"/>
      <c r="AI311" s="52"/>
      <c r="AJ311" s="52"/>
      <c r="AK311" s="52"/>
      <c r="AL311" s="52"/>
    </row>
    <row r="312" spans="1:38" x14ac:dyDescent="0.2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58"/>
      <c r="Z312" s="158"/>
      <c r="AA312" s="160"/>
      <c r="AB312" s="160"/>
      <c r="AC312" s="158"/>
      <c r="AD312" s="158"/>
      <c r="AE312" s="160"/>
      <c r="AF312" s="160"/>
      <c r="AG312" s="52"/>
      <c r="AH312" s="52"/>
      <c r="AI312" s="52"/>
      <c r="AJ312" s="52"/>
      <c r="AK312" s="52"/>
      <c r="AL312" s="52"/>
    </row>
    <row r="313" spans="1:38" x14ac:dyDescent="0.2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58"/>
      <c r="Z313" s="158"/>
      <c r="AA313" s="160"/>
      <c r="AB313" s="160"/>
      <c r="AC313" s="158"/>
      <c r="AD313" s="158"/>
      <c r="AE313" s="160"/>
      <c r="AF313" s="160"/>
      <c r="AG313" s="52"/>
      <c r="AH313" s="52"/>
      <c r="AI313" s="52"/>
      <c r="AJ313" s="52"/>
      <c r="AK313" s="52"/>
      <c r="AL313" s="52"/>
    </row>
    <row r="314" spans="1:38" x14ac:dyDescent="0.2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58"/>
      <c r="Z314" s="158"/>
      <c r="AA314" s="160"/>
      <c r="AB314" s="160"/>
      <c r="AC314" s="158"/>
      <c r="AD314" s="158"/>
      <c r="AE314" s="160"/>
      <c r="AF314" s="160"/>
      <c r="AG314" s="52"/>
      <c r="AH314" s="52"/>
      <c r="AI314" s="52"/>
      <c r="AJ314" s="52"/>
      <c r="AK314" s="52"/>
      <c r="AL314" s="52"/>
    </row>
    <row r="315" spans="1:38" x14ac:dyDescent="0.2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58"/>
      <c r="Z315" s="158"/>
      <c r="AA315" s="160"/>
      <c r="AB315" s="160"/>
      <c r="AC315" s="158"/>
      <c r="AD315" s="158"/>
      <c r="AE315" s="160"/>
      <c r="AF315" s="160"/>
      <c r="AG315" s="52"/>
      <c r="AH315" s="52"/>
      <c r="AI315" s="52"/>
      <c r="AJ315" s="52"/>
      <c r="AK315" s="52"/>
      <c r="AL315" s="52"/>
    </row>
    <row r="316" spans="1:38" x14ac:dyDescent="0.2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58"/>
      <c r="Z316" s="158"/>
      <c r="AA316" s="160"/>
      <c r="AB316" s="160"/>
      <c r="AC316" s="158"/>
      <c r="AD316" s="158"/>
      <c r="AE316" s="160"/>
      <c r="AF316" s="160"/>
      <c r="AG316" s="52"/>
      <c r="AH316" s="52"/>
      <c r="AI316" s="52"/>
      <c r="AJ316" s="52"/>
      <c r="AK316" s="52"/>
      <c r="AL316" s="52"/>
    </row>
    <row r="317" spans="1:38" x14ac:dyDescent="0.2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58"/>
      <c r="Z317" s="158"/>
      <c r="AA317" s="160"/>
      <c r="AB317" s="160"/>
      <c r="AC317" s="158"/>
      <c r="AD317" s="158"/>
      <c r="AE317" s="160"/>
      <c r="AF317" s="160"/>
      <c r="AG317" s="52"/>
      <c r="AH317" s="52"/>
      <c r="AI317" s="52"/>
      <c r="AJ317" s="52"/>
      <c r="AK317" s="52"/>
      <c r="AL317" s="52"/>
    </row>
    <row r="318" spans="1:38" x14ac:dyDescent="0.2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58"/>
      <c r="Z318" s="158"/>
      <c r="AA318" s="160"/>
      <c r="AB318" s="160"/>
      <c r="AC318" s="158"/>
      <c r="AD318" s="158"/>
      <c r="AE318" s="160"/>
      <c r="AF318" s="160"/>
      <c r="AG318" s="52"/>
      <c r="AH318" s="52"/>
      <c r="AI318" s="52"/>
      <c r="AJ318" s="52"/>
      <c r="AK318" s="52"/>
      <c r="AL318" s="52"/>
    </row>
    <row r="319" spans="1:38" x14ac:dyDescent="0.2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58"/>
      <c r="Z319" s="158"/>
      <c r="AA319" s="160"/>
      <c r="AB319" s="160"/>
      <c r="AC319" s="158"/>
      <c r="AD319" s="158"/>
      <c r="AE319" s="160"/>
      <c r="AF319" s="160"/>
      <c r="AG319" s="52"/>
      <c r="AH319" s="52"/>
      <c r="AI319" s="52"/>
      <c r="AJ319" s="52"/>
      <c r="AK319" s="52"/>
      <c r="AL319" s="52"/>
    </row>
    <row r="320" spans="1:38" x14ac:dyDescent="0.2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58"/>
      <c r="Z320" s="158"/>
      <c r="AA320" s="160"/>
      <c r="AB320" s="160"/>
      <c r="AC320" s="158"/>
      <c r="AD320" s="158"/>
      <c r="AE320" s="160"/>
      <c r="AF320" s="160"/>
      <c r="AG320" s="52"/>
      <c r="AH320" s="52"/>
      <c r="AI320" s="52"/>
      <c r="AJ320" s="52"/>
      <c r="AK320" s="52"/>
      <c r="AL320" s="52"/>
    </row>
    <row r="321" spans="1:38" x14ac:dyDescent="0.2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58"/>
      <c r="Z321" s="158"/>
      <c r="AA321" s="160"/>
      <c r="AB321" s="160"/>
      <c r="AC321" s="158"/>
      <c r="AD321" s="158"/>
      <c r="AE321" s="160"/>
      <c r="AF321" s="160"/>
      <c r="AG321" s="52"/>
      <c r="AH321" s="52"/>
      <c r="AI321" s="52"/>
      <c r="AJ321" s="52"/>
      <c r="AK321" s="52"/>
      <c r="AL321" s="52"/>
    </row>
    <row r="322" spans="1:38" x14ac:dyDescent="0.2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58"/>
      <c r="Z322" s="158"/>
      <c r="AA322" s="160"/>
      <c r="AB322" s="160"/>
      <c r="AC322" s="158"/>
      <c r="AD322" s="158"/>
      <c r="AE322" s="160"/>
      <c r="AF322" s="160"/>
      <c r="AG322" s="52"/>
      <c r="AH322" s="52"/>
      <c r="AI322" s="52"/>
      <c r="AJ322" s="52"/>
      <c r="AK322" s="52"/>
      <c r="AL322" s="52"/>
    </row>
    <row r="323" spans="1:38" x14ac:dyDescent="0.2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58"/>
      <c r="Z323" s="158"/>
      <c r="AA323" s="160"/>
      <c r="AB323" s="160"/>
      <c r="AC323" s="158"/>
      <c r="AD323" s="158"/>
      <c r="AE323" s="160"/>
      <c r="AF323" s="160"/>
      <c r="AG323" s="52"/>
      <c r="AH323" s="52"/>
      <c r="AI323" s="52"/>
      <c r="AJ323" s="52"/>
      <c r="AK323" s="52"/>
      <c r="AL323" s="52"/>
    </row>
    <row r="324" spans="1:38" x14ac:dyDescent="0.2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58"/>
      <c r="Z324" s="158"/>
      <c r="AA324" s="160"/>
      <c r="AB324" s="160"/>
      <c r="AC324" s="158"/>
      <c r="AD324" s="158"/>
      <c r="AE324" s="160"/>
      <c r="AF324" s="160"/>
      <c r="AG324" s="52"/>
      <c r="AH324" s="52"/>
      <c r="AI324" s="52"/>
      <c r="AJ324" s="52"/>
      <c r="AK324" s="52"/>
      <c r="AL324" s="52"/>
    </row>
    <row r="325" spans="1:38" x14ac:dyDescent="0.2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58"/>
      <c r="Z325" s="158"/>
      <c r="AA325" s="160"/>
      <c r="AB325" s="160"/>
      <c r="AC325" s="158"/>
      <c r="AD325" s="158"/>
      <c r="AE325" s="160"/>
      <c r="AF325" s="160"/>
      <c r="AG325" s="52"/>
      <c r="AH325" s="52"/>
      <c r="AI325" s="52"/>
      <c r="AJ325" s="52"/>
      <c r="AK325" s="52"/>
      <c r="AL325" s="52"/>
    </row>
    <row r="326" spans="1:38" x14ac:dyDescent="0.2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58"/>
      <c r="Z326" s="158"/>
      <c r="AA326" s="160"/>
      <c r="AB326" s="160"/>
      <c r="AC326" s="158"/>
      <c r="AD326" s="158"/>
      <c r="AE326" s="160"/>
      <c r="AF326" s="160"/>
      <c r="AG326" s="52"/>
      <c r="AH326" s="52"/>
      <c r="AI326" s="52"/>
      <c r="AJ326" s="52"/>
      <c r="AK326" s="52"/>
      <c r="AL326" s="52"/>
    </row>
    <row r="327" spans="1:38" x14ac:dyDescent="0.2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58"/>
      <c r="Z327" s="158"/>
      <c r="AA327" s="160"/>
      <c r="AB327" s="160"/>
      <c r="AC327" s="158"/>
      <c r="AD327" s="158"/>
      <c r="AE327" s="160"/>
      <c r="AF327" s="160"/>
      <c r="AG327" s="52"/>
      <c r="AH327" s="52"/>
      <c r="AI327" s="52"/>
      <c r="AJ327" s="52"/>
      <c r="AK327" s="52"/>
      <c r="AL327" s="52"/>
    </row>
    <row r="328" spans="1:38" x14ac:dyDescent="0.2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58"/>
      <c r="Z328" s="158"/>
      <c r="AA328" s="160"/>
      <c r="AB328" s="160"/>
      <c r="AC328" s="158"/>
      <c r="AD328" s="158"/>
      <c r="AE328" s="160"/>
      <c r="AF328" s="160"/>
      <c r="AG328" s="52"/>
      <c r="AH328" s="52"/>
      <c r="AI328" s="52"/>
      <c r="AJ328" s="52"/>
      <c r="AK328" s="52"/>
      <c r="AL328" s="52"/>
    </row>
    <row r="329" spans="1:38" x14ac:dyDescent="0.2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58"/>
      <c r="Z329" s="158"/>
      <c r="AA329" s="160"/>
      <c r="AB329" s="160"/>
      <c r="AC329" s="158"/>
      <c r="AD329" s="158"/>
      <c r="AE329" s="160"/>
      <c r="AF329" s="160"/>
      <c r="AG329" s="52"/>
      <c r="AH329" s="52"/>
      <c r="AI329" s="52"/>
      <c r="AJ329" s="52"/>
      <c r="AK329" s="52"/>
      <c r="AL329" s="52"/>
    </row>
    <row r="330" spans="1:38" x14ac:dyDescent="0.2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58"/>
      <c r="Z330" s="158"/>
      <c r="AA330" s="160"/>
      <c r="AB330" s="160"/>
      <c r="AC330" s="158"/>
      <c r="AD330" s="158"/>
      <c r="AE330" s="160"/>
      <c r="AF330" s="160"/>
      <c r="AG330" s="52"/>
      <c r="AH330" s="52"/>
      <c r="AI330" s="52"/>
      <c r="AJ330" s="52"/>
      <c r="AK330" s="52"/>
      <c r="AL330" s="52"/>
    </row>
    <row r="331" spans="1:38" x14ac:dyDescent="0.2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58"/>
      <c r="Z331" s="158"/>
      <c r="AA331" s="160"/>
      <c r="AB331" s="160"/>
      <c r="AC331" s="158"/>
      <c r="AD331" s="158"/>
      <c r="AE331" s="160"/>
      <c r="AF331" s="160"/>
      <c r="AG331" s="52"/>
      <c r="AH331" s="52"/>
      <c r="AI331" s="52"/>
      <c r="AJ331" s="52"/>
      <c r="AK331" s="52"/>
      <c r="AL331" s="52"/>
    </row>
    <row r="332" spans="1:38" x14ac:dyDescent="0.2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58"/>
      <c r="Z332" s="158"/>
      <c r="AA332" s="160"/>
      <c r="AB332" s="160"/>
      <c r="AC332" s="158"/>
      <c r="AD332" s="158"/>
      <c r="AE332" s="160"/>
      <c r="AF332" s="160"/>
      <c r="AG332" s="52"/>
      <c r="AH332" s="52"/>
      <c r="AI332" s="52"/>
      <c r="AJ332" s="52"/>
      <c r="AK332" s="52"/>
      <c r="AL332" s="52"/>
    </row>
    <row r="333" spans="1:38" x14ac:dyDescent="0.2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58"/>
      <c r="Z333" s="158"/>
      <c r="AA333" s="160"/>
      <c r="AB333" s="160"/>
      <c r="AC333" s="158"/>
      <c r="AD333" s="158"/>
      <c r="AE333" s="160"/>
      <c r="AF333" s="160"/>
      <c r="AG333" s="52"/>
      <c r="AH333" s="52"/>
      <c r="AI333" s="52"/>
      <c r="AJ333" s="52"/>
      <c r="AK333" s="52"/>
      <c r="AL333" s="52"/>
    </row>
    <row r="334" spans="1:38" x14ac:dyDescent="0.2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58"/>
      <c r="Z334" s="158"/>
      <c r="AA334" s="160"/>
      <c r="AB334" s="160"/>
      <c r="AC334" s="158"/>
      <c r="AD334" s="158"/>
      <c r="AE334" s="160"/>
      <c r="AF334" s="160"/>
      <c r="AG334" s="52"/>
      <c r="AH334" s="52"/>
      <c r="AI334" s="52"/>
      <c r="AJ334" s="52"/>
      <c r="AK334" s="52"/>
      <c r="AL334" s="52"/>
    </row>
    <row r="335" spans="1:38" x14ac:dyDescent="0.2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58"/>
      <c r="Z335" s="158"/>
      <c r="AA335" s="160"/>
      <c r="AB335" s="160"/>
      <c r="AC335" s="158"/>
      <c r="AD335" s="158"/>
      <c r="AE335" s="160"/>
      <c r="AF335" s="160"/>
      <c r="AG335" s="52"/>
      <c r="AH335" s="52"/>
      <c r="AI335" s="52"/>
      <c r="AJ335" s="52"/>
      <c r="AK335" s="52"/>
      <c r="AL335" s="52"/>
    </row>
    <row r="336" spans="1:38" x14ac:dyDescent="0.2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58"/>
      <c r="Z336" s="158"/>
      <c r="AA336" s="160"/>
      <c r="AB336" s="160"/>
      <c r="AC336" s="158"/>
      <c r="AD336" s="158"/>
      <c r="AE336" s="160"/>
      <c r="AF336" s="160"/>
      <c r="AG336" s="52"/>
      <c r="AH336" s="52"/>
      <c r="AI336" s="52"/>
      <c r="AJ336" s="52"/>
      <c r="AK336" s="52"/>
      <c r="AL336" s="52"/>
    </row>
    <row r="337" spans="1:38" x14ac:dyDescent="0.2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58"/>
      <c r="Z337" s="158"/>
      <c r="AA337" s="160"/>
      <c r="AB337" s="160"/>
      <c r="AC337" s="158"/>
      <c r="AD337" s="158"/>
      <c r="AE337" s="160"/>
      <c r="AF337" s="160"/>
      <c r="AG337" s="52"/>
      <c r="AH337" s="52"/>
      <c r="AI337" s="52"/>
      <c r="AJ337" s="52"/>
      <c r="AK337" s="52"/>
      <c r="AL337" s="52"/>
    </row>
    <row r="338" spans="1:38" x14ac:dyDescent="0.2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58"/>
      <c r="Z338" s="158"/>
      <c r="AA338" s="160"/>
      <c r="AB338" s="160"/>
      <c r="AC338" s="158"/>
      <c r="AD338" s="158"/>
      <c r="AE338" s="160"/>
      <c r="AF338" s="160"/>
      <c r="AG338" s="52"/>
      <c r="AH338" s="52"/>
      <c r="AI338" s="52"/>
      <c r="AJ338" s="52"/>
      <c r="AK338" s="52"/>
      <c r="AL338" s="52"/>
    </row>
    <row r="339" spans="1:38" x14ac:dyDescent="0.2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58"/>
      <c r="Z339" s="158"/>
      <c r="AA339" s="160"/>
      <c r="AB339" s="160"/>
      <c r="AC339" s="158"/>
      <c r="AD339" s="158"/>
      <c r="AE339" s="160"/>
      <c r="AF339" s="160"/>
      <c r="AG339" s="52"/>
      <c r="AH339" s="52"/>
      <c r="AI339" s="52"/>
      <c r="AJ339" s="52"/>
      <c r="AK339" s="52"/>
      <c r="AL339" s="52"/>
    </row>
    <row r="340" spans="1:38" x14ac:dyDescent="0.2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58"/>
      <c r="Z340" s="158"/>
      <c r="AA340" s="160"/>
      <c r="AB340" s="160"/>
      <c r="AC340" s="158"/>
      <c r="AD340" s="158"/>
      <c r="AE340" s="160"/>
      <c r="AF340" s="160"/>
      <c r="AG340" s="52"/>
      <c r="AH340" s="52"/>
      <c r="AI340" s="52"/>
      <c r="AJ340" s="52"/>
      <c r="AK340" s="52"/>
      <c r="AL340" s="52"/>
    </row>
    <row r="341" spans="1:38" x14ac:dyDescent="0.2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58"/>
      <c r="Z341" s="158"/>
      <c r="AA341" s="160"/>
      <c r="AB341" s="160"/>
      <c r="AC341" s="158"/>
      <c r="AD341" s="158"/>
      <c r="AE341" s="160"/>
      <c r="AF341" s="160"/>
      <c r="AG341" s="52"/>
      <c r="AH341" s="52"/>
      <c r="AI341" s="52"/>
      <c r="AJ341" s="52"/>
      <c r="AK341" s="52"/>
      <c r="AL341" s="52"/>
    </row>
    <row r="342" spans="1:38" x14ac:dyDescent="0.2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58"/>
      <c r="Z342" s="158"/>
      <c r="AA342" s="160"/>
      <c r="AB342" s="160"/>
      <c r="AC342" s="158"/>
      <c r="AD342" s="158"/>
      <c r="AE342" s="160"/>
      <c r="AF342" s="160"/>
      <c r="AG342" s="52"/>
      <c r="AH342" s="52"/>
      <c r="AI342" s="52"/>
      <c r="AJ342" s="52"/>
      <c r="AK342" s="52"/>
      <c r="AL342" s="52"/>
    </row>
    <row r="343" spans="1:38" x14ac:dyDescent="0.2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58"/>
      <c r="Z343" s="158"/>
      <c r="AA343" s="160"/>
      <c r="AB343" s="160"/>
      <c r="AC343" s="158"/>
      <c r="AD343" s="158"/>
      <c r="AE343" s="160"/>
      <c r="AF343" s="160"/>
      <c r="AG343" s="52"/>
      <c r="AH343" s="52"/>
      <c r="AI343" s="52"/>
      <c r="AJ343" s="52"/>
      <c r="AK343" s="52"/>
      <c r="AL343" s="52"/>
    </row>
    <row r="344" spans="1:38" x14ac:dyDescent="0.2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58"/>
      <c r="Z344" s="158"/>
      <c r="AA344" s="160"/>
      <c r="AB344" s="160"/>
      <c r="AC344" s="158"/>
      <c r="AD344" s="158"/>
      <c r="AE344" s="160"/>
      <c r="AF344" s="160"/>
      <c r="AG344" s="52"/>
      <c r="AH344" s="52"/>
      <c r="AI344" s="52"/>
      <c r="AJ344" s="52"/>
      <c r="AK344" s="52"/>
      <c r="AL344" s="52"/>
    </row>
    <row r="345" spans="1:38" x14ac:dyDescent="0.2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58"/>
      <c r="Z345" s="158"/>
      <c r="AA345" s="160"/>
      <c r="AB345" s="160"/>
      <c r="AC345" s="158"/>
      <c r="AD345" s="158"/>
      <c r="AE345" s="160"/>
      <c r="AF345" s="160"/>
      <c r="AG345" s="52"/>
      <c r="AH345" s="52"/>
      <c r="AI345" s="52"/>
      <c r="AJ345" s="52"/>
      <c r="AK345" s="52"/>
      <c r="AL345" s="52"/>
    </row>
    <row r="346" spans="1:38" x14ac:dyDescent="0.2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58"/>
      <c r="Z346" s="158"/>
      <c r="AA346" s="160"/>
      <c r="AB346" s="160"/>
      <c r="AC346" s="158"/>
      <c r="AD346" s="158"/>
      <c r="AE346" s="160"/>
      <c r="AF346" s="160"/>
      <c r="AG346" s="52"/>
      <c r="AH346" s="52"/>
      <c r="AI346" s="52"/>
      <c r="AJ346" s="52"/>
      <c r="AK346" s="52"/>
      <c r="AL346" s="52"/>
    </row>
    <row r="347" spans="1:38" x14ac:dyDescent="0.2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58"/>
      <c r="Z347" s="158"/>
      <c r="AA347" s="160"/>
      <c r="AB347" s="160"/>
      <c r="AC347" s="158"/>
      <c r="AD347" s="158"/>
      <c r="AE347" s="160"/>
      <c r="AF347" s="160"/>
      <c r="AG347" s="52"/>
      <c r="AH347" s="52"/>
      <c r="AI347" s="52"/>
      <c r="AJ347" s="52"/>
      <c r="AK347" s="52"/>
      <c r="AL347" s="52"/>
    </row>
    <row r="348" spans="1:38" x14ac:dyDescent="0.2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58"/>
      <c r="Z348" s="158"/>
      <c r="AA348" s="160"/>
      <c r="AB348" s="160"/>
      <c r="AC348" s="158"/>
      <c r="AD348" s="158"/>
      <c r="AE348" s="160"/>
      <c r="AF348" s="160"/>
      <c r="AG348" s="52"/>
      <c r="AH348" s="52"/>
      <c r="AI348" s="52"/>
      <c r="AJ348" s="52"/>
      <c r="AK348" s="52"/>
      <c r="AL348" s="52"/>
    </row>
    <row r="349" spans="1:38" x14ac:dyDescent="0.2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58"/>
      <c r="Z349" s="158"/>
      <c r="AA349" s="160"/>
      <c r="AB349" s="160"/>
      <c r="AC349" s="158"/>
      <c r="AD349" s="158"/>
      <c r="AE349" s="160"/>
      <c r="AF349" s="160"/>
      <c r="AG349" s="52"/>
      <c r="AH349" s="52"/>
      <c r="AI349" s="52"/>
      <c r="AJ349" s="52"/>
      <c r="AK349" s="52"/>
      <c r="AL349" s="52"/>
    </row>
    <row r="350" spans="1:38" x14ac:dyDescent="0.2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58"/>
      <c r="Z350" s="158"/>
      <c r="AA350" s="160"/>
      <c r="AB350" s="160"/>
      <c r="AC350" s="158"/>
      <c r="AD350" s="158"/>
      <c r="AE350" s="160"/>
      <c r="AF350" s="160"/>
      <c r="AG350" s="52"/>
      <c r="AH350" s="52"/>
      <c r="AI350" s="52"/>
      <c r="AJ350" s="52"/>
      <c r="AK350" s="52"/>
      <c r="AL350" s="52"/>
    </row>
    <row r="351" spans="1:38" x14ac:dyDescent="0.2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58"/>
      <c r="Z351" s="158"/>
      <c r="AA351" s="160"/>
      <c r="AB351" s="160"/>
      <c r="AC351" s="158"/>
      <c r="AD351" s="158"/>
      <c r="AE351" s="160"/>
      <c r="AF351" s="160"/>
      <c r="AG351" s="52"/>
      <c r="AH351" s="52"/>
      <c r="AI351" s="52"/>
      <c r="AJ351" s="52"/>
      <c r="AK351" s="52"/>
      <c r="AL351" s="52"/>
    </row>
    <row r="352" spans="1:38" x14ac:dyDescent="0.2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58"/>
      <c r="Z352" s="158"/>
      <c r="AA352" s="160"/>
      <c r="AB352" s="160"/>
      <c r="AC352" s="158"/>
      <c r="AD352" s="158"/>
      <c r="AE352" s="160"/>
      <c r="AF352" s="160"/>
      <c r="AG352" s="52"/>
      <c r="AH352" s="52"/>
      <c r="AI352" s="52"/>
      <c r="AJ352" s="52"/>
      <c r="AK352" s="52"/>
      <c r="AL352" s="52"/>
    </row>
    <row r="353" spans="1:38" x14ac:dyDescent="0.2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58"/>
      <c r="Z353" s="158"/>
      <c r="AA353" s="160"/>
      <c r="AB353" s="160"/>
      <c r="AC353" s="158"/>
      <c r="AD353" s="158"/>
      <c r="AE353" s="160"/>
      <c r="AF353" s="160"/>
      <c r="AG353" s="52"/>
      <c r="AH353" s="52"/>
      <c r="AI353" s="52"/>
      <c r="AJ353" s="52"/>
      <c r="AK353" s="52"/>
      <c r="AL353" s="52"/>
    </row>
    <row r="354" spans="1:38" x14ac:dyDescent="0.2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58"/>
      <c r="Z354" s="158"/>
      <c r="AA354" s="160"/>
      <c r="AB354" s="160"/>
      <c r="AC354" s="158"/>
      <c r="AD354" s="158"/>
      <c r="AE354" s="160"/>
      <c r="AF354" s="160"/>
      <c r="AG354" s="52"/>
      <c r="AH354" s="52"/>
      <c r="AI354" s="52"/>
      <c r="AJ354" s="52"/>
      <c r="AK354" s="52"/>
      <c r="AL354" s="52"/>
    </row>
    <row r="355" spans="1:38" x14ac:dyDescent="0.2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58"/>
      <c r="Z355" s="158"/>
      <c r="AA355" s="160"/>
      <c r="AB355" s="160"/>
      <c r="AC355" s="158"/>
      <c r="AD355" s="158"/>
      <c r="AE355" s="160"/>
      <c r="AF355" s="160"/>
      <c r="AG355" s="52"/>
      <c r="AH355" s="52"/>
      <c r="AI355" s="52"/>
      <c r="AJ355" s="52"/>
      <c r="AK355" s="52"/>
      <c r="AL355" s="52"/>
    </row>
    <row r="356" spans="1:38" x14ac:dyDescent="0.2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58"/>
      <c r="Z356" s="158"/>
      <c r="AA356" s="160"/>
      <c r="AB356" s="160"/>
      <c r="AC356" s="158"/>
      <c r="AD356" s="158"/>
      <c r="AE356" s="160"/>
      <c r="AF356" s="160"/>
      <c r="AG356" s="52"/>
      <c r="AH356" s="52"/>
      <c r="AI356" s="52"/>
      <c r="AJ356" s="52"/>
      <c r="AK356" s="52"/>
      <c r="AL356" s="52"/>
    </row>
    <row r="357" spans="1:38" x14ac:dyDescent="0.2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58"/>
      <c r="Z357" s="158"/>
      <c r="AA357" s="160"/>
      <c r="AB357" s="160"/>
      <c r="AC357" s="158"/>
      <c r="AD357" s="158"/>
      <c r="AE357" s="160"/>
      <c r="AF357" s="160"/>
      <c r="AG357" s="52"/>
      <c r="AH357" s="52"/>
      <c r="AI357" s="52"/>
      <c r="AJ357" s="52"/>
      <c r="AK357" s="52"/>
      <c r="AL357" s="52"/>
    </row>
    <row r="358" spans="1:38" x14ac:dyDescent="0.2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58"/>
      <c r="Z358" s="158"/>
      <c r="AA358" s="160"/>
      <c r="AB358" s="160"/>
      <c r="AC358" s="158"/>
      <c r="AD358" s="158"/>
      <c r="AE358" s="160"/>
      <c r="AF358" s="160"/>
      <c r="AG358" s="52"/>
      <c r="AH358" s="52"/>
      <c r="AI358" s="52"/>
      <c r="AJ358" s="52"/>
      <c r="AK358" s="52"/>
      <c r="AL358" s="52"/>
    </row>
    <row r="359" spans="1:38" x14ac:dyDescent="0.2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58"/>
      <c r="Z359" s="158"/>
      <c r="AA359" s="160"/>
      <c r="AB359" s="160"/>
      <c r="AC359" s="158"/>
      <c r="AD359" s="158"/>
      <c r="AE359" s="160"/>
      <c r="AF359" s="160"/>
      <c r="AG359" s="52"/>
      <c r="AH359" s="52"/>
      <c r="AI359" s="52"/>
      <c r="AJ359" s="52"/>
      <c r="AK359" s="52"/>
      <c r="AL359" s="52"/>
    </row>
    <row r="360" spans="1:38" x14ac:dyDescent="0.2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58"/>
      <c r="Z360" s="158"/>
      <c r="AA360" s="160"/>
      <c r="AB360" s="160"/>
      <c r="AC360" s="158"/>
      <c r="AD360" s="158"/>
      <c r="AE360" s="160"/>
      <c r="AF360" s="160"/>
      <c r="AG360" s="52"/>
      <c r="AH360" s="52"/>
      <c r="AI360" s="52"/>
      <c r="AJ360" s="52"/>
      <c r="AK360" s="52"/>
      <c r="AL360" s="52"/>
    </row>
    <row r="361" spans="1:38" x14ac:dyDescent="0.2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58"/>
      <c r="Z361" s="158"/>
      <c r="AA361" s="160"/>
      <c r="AB361" s="160"/>
      <c r="AC361" s="158"/>
      <c r="AD361" s="158"/>
      <c r="AE361" s="160"/>
      <c r="AF361" s="160"/>
      <c r="AG361" s="52"/>
      <c r="AH361" s="52"/>
      <c r="AI361" s="52"/>
      <c r="AJ361" s="52"/>
      <c r="AK361" s="52"/>
      <c r="AL361" s="52"/>
    </row>
    <row r="362" spans="1:38" x14ac:dyDescent="0.2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58"/>
      <c r="Z362" s="158"/>
      <c r="AA362" s="160"/>
      <c r="AB362" s="160"/>
      <c r="AC362" s="158"/>
      <c r="AD362" s="158"/>
      <c r="AE362" s="160"/>
      <c r="AF362" s="160"/>
      <c r="AG362" s="52"/>
      <c r="AH362" s="52"/>
      <c r="AI362" s="52"/>
      <c r="AJ362" s="52"/>
      <c r="AK362" s="52"/>
      <c r="AL362" s="52"/>
    </row>
    <row r="363" spans="1:38" x14ac:dyDescent="0.2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58"/>
      <c r="Z363" s="158"/>
      <c r="AA363" s="160"/>
      <c r="AB363" s="160"/>
      <c r="AC363" s="158"/>
      <c r="AD363" s="158"/>
      <c r="AE363" s="160"/>
      <c r="AF363" s="160"/>
      <c r="AG363" s="52"/>
      <c r="AH363" s="52"/>
      <c r="AI363" s="52"/>
      <c r="AJ363" s="52"/>
      <c r="AK363" s="52"/>
      <c r="AL363" s="52"/>
    </row>
    <row r="364" spans="1:38" x14ac:dyDescent="0.2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58"/>
      <c r="Z364" s="158"/>
      <c r="AA364" s="160"/>
      <c r="AB364" s="160"/>
      <c r="AC364" s="158"/>
      <c r="AD364" s="158"/>
      <c r="AE364" s="160"/>
      <c r="AF364" s="160"/>
      <c r="AG364" s="52"/>
      <c r="AH364" s="52"/>
      <c r="AI364" s="52"/>
      <c r="AJ364" s="52"/>
      <c r="AK364" s="52"/>
      <c r="AL364" s="52"/>
    </row>
    <row r="365" spans="1:38" x14ac:dyDescent="0.2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58"/>
      <c r="Z365" s="158"/>
      <c r="AA365" s="160"/>
      <c r="AB365" s="160"/>
      <c r="AC365" s="158"/>
      <c r="AD365" s="158"/>
      <c r="AE365" s="160"/>
      <c r="AF365" s="160"/>
      <c r="AG365" s="52"/>
      <c r="AH365" s="52"/>
      <c r="AI365" s="52"/>
      <c r="AJ365" s="52"/>
      <c r="AK365" s="52"/>
      <c r="AL365" s="52"/>
    </row>
    <row r="366" spans="1:38" x14ac:dyDescent="0.2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58"/>
      <c r="Z366" s="158"/>
      <c r="AA366" s="160"/>
      <c r="AB366" s="160"/>
      <c r="AC366" s="158"/>
      <c r="AD366" s="158"/>
      <c r="AE366" s="160"/>
      <c r="AF366" s="160"/>
      <c r="AG366" s="52"/>
      <c r="AH366" s="52"/>
      <c r="AI366" s="52"/>
      <c r="AJ366" s="52"/>
      <c r="AK366" s="52"/>
      <c r="AL366" s="52"/>
    </row>
    <row r="367" spans="1:38" x14ac:dyDescent="0.2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58"/>
      <c r="Z367" s="158"/>
      <c r="AA367" s="160"/>
      <c r="AB367" s="160"/>
      <c r="AC367" s="158"/>
      <c r="AD367" s="158"/>
      <c r="AE367" s="160"/>
      <c r="AF367" s="160"/>
      <c r="AG367" s="52"/>
      <c r="AH367" s="52"/>
      <c r="AI367" s="52"/>
      <c r="AJ367" s="52"/>
      <c r="AK367" s="52"/>
      <c r="AL367" s="52"/>
    </row>
    <row r="368" spans="1:38" x14ac:dyDescent="0.2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58"/>
      <c r="Z368" s="158"/>
      <c r="AA368" s="160"/>
      <c r="AB368" s="160"/>
      <c r="AC368" s="158"/>
      <c r="AD368" s="158"/>
      <c r="AE368" s="160"/>
      <c r="AF368" s="160"/>
      <c r="AG368" s="52"/>
      <c r="AH368" s="52"/>
      <c r="AI368" s="52"/>
      <c r="AJ368" s="52"/>
      <c r="AK368" s="52"/>
      <c r="AL368" s="52"/>
    </row>
    <row r="369" spans="1:38" x14ac:dyDescent="0.2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58"/>
      <c r="Z369" s="158"/>
      <c r="AA369" s="160"/>
      <c r="AB369" s="160"/>
      <c r="AC369" s="158"/>
      <c r="AD369" s="158"/>
      <c r="AE369" s="160"/>
      <c r="AF369" s="160"/>
      <c r="AG369" s="52"/>
      <c r="AH369" s="52"/>
      <c r="AI369" s="52"/>
      <c r="AJ369" s="52"/>
      <c r="AK369" s="52"/>
      <c r="AL369" s="52"/>
    </row>
    <row r="370" spans="1:38" x14ac:dyDescent="0.2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58"/>
      <c r="Z370" s="158"/>
      <c r="AA370" s="160"/>
      <c r="AB370" s="160"/>
      <c r="AC370" s="158"/>
      <c r="AD370" s="158"/>
      <c r="AE370" s="160"/>
      <c r="AF370" s="160"/>
      <c r="AG370" s="52"/>
      <c r="AH370" s="52"/>
      <c r="AI370" s="52"/>
      <c r="AJ370" s="52"/>
      <c r="AK370" s="52"/>
      <c r="AL370" s="52"/>
    </row>
    <row r="371" spans="1:38" x14ac:dyDescent="0.2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58"/>
      <c r="Z371" s="158"/>
      <c r="AA371" s="160"/>
      <c r="AB371" s="160"/>
      <c r="AC371" s="158"/>
      <c r="AD371" s="158"/>
      <c r="AE371" s="160"/>
      <c r="AF371" s="160"/>
      <c r="AG371" s="52"/>
      <c r="AH371" s="52"/>
      <c r="AI371" s="52"/>
      <c r="AJ371" s="52"/>
      <c r="AK371" s="52"/>
      <c r="AL371" s="52"/>
    </row>
    <row r="372" spans="1:38" x14ac:dyDescent="0.2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58"/>
      <c r="Z372" s="158"/>
      <c r="AA372" s="160"/>
      <c r="AB372" s="160"/>
      <c r="AC372" s="158"/>
      <c r="AD372" s="158"/>
      <c r="AE372" s="160"/>
      <c r="AF372" s="160"/>
      <c r="AG372" s="52"/>
      <c r="AH372" s="52"/>
      <c r="AI372" s="52"/>
      <c r="AJ372" s="52"/>
      <c r="AK372" s="52"/>
      <c r="AL372" s="52"/>
    </row>
    <row r="373" spans="1:38" x14ac:dyDescent="0.2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58"/>
      <c r="Z373" s="158"/>
      <c r="AA373" s="160"/>
      <c r="AB373" s="160"/>
      <c r="AC373" s="158"/>
      <c r="AD373" s="158"/>
      <c r="AE373" s="160"/>
      <c r="AF373" s="160"/>
      <c r="AG373" s="52"/>
      <c r="AH373" s="52"/>
      <c r="AI373" s="52"/>
      <c r="AJ373" s="52"/>
      <c r="AK373" s="52"/>
      <c r="AL373" s="52"/>
    </row>
    <row r="374" spans="1:38" x14ac:dyDescent="0.2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58"/>
      <c r="Z374" s="158"/>
      <c r="AA374" s="160"/>
      <c r="AB374" s="160"/>
      <c r="AC374" s="158"/>
      <c r="AD374" s="158"/>
      <c r="AE374" s="160"/>
      <c r="AF374" s="160"/>
      <c r="AG374" s="52"/>
      <c r="AH374" s="52"/>
      <c r="AI374" s="52"/>
      <c r="AJ374" s="52"/>
      <c r="AK374" s="52"/>
      <c r="AL374" s="52"/>
    </row>
    <row r="375" spans="1:38" x14ac:dyDescent="0.2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58"/>
      <c r="Z375" s="158"/>
      <c r="AA375" s="160"/>
      <c r="AB375" s="160"/>
      <c r="AC375" s="158"/>
      <c r="AD375" s="158"/>
      <c r="AE375" s="160"/>
      <c r="AF375" s="160"/>
      <c r="AG375" s="52"/>
      <c r="AH375" s="52"/>
      <c r="AI375" s="52"/>
      <c r="AJ375" s="52"/>
      <c r="AK375" s="52"/>
      <c r="AL375" s="52"/>
    </row>
    <row r="376" spans="1:38" x14ac:dyDescent="0.2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58"/>
      <c r="Z376" s="158"/>
      <c r="AA376" s="160"/>
      <c r="AB376" s="160"/>
      <c r="AC376" s="158"/>
      <c r="AD376" s="158"/>
      <c r="AE376" s="160"/>
      <c r="AF376" s="160"/>
      <c r="AG376" s="52"/>
      <c r="AH376" s="52"/>
      <c r="AI376" s="52"/>
      <c r="AJ376" s="52"/>
      <c r="AK376" s="52"/>
      <c r="AL376" s="52"/>
    </row>
    <row r="377" spans="1:38" x14ac:dyDescent="0.2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58"/>
      <c r="Z377" s="158"/>
      <c r="AA377" s="160"/>
      <c r="AB377" s="160"/>
      <c r="AC377" s="158"/>
      <c r="AD377" s="158"/>
      <c r="AE377" s="160"/>
      <c r="AF377" s="160"/>
      <c r="AG377" s="52"/>
      <c r="AH377" s="52"/>
      <c r="AI377" s="52"/>
      <c r="AJ377" s="52"/>
      <c r="AK377" s="52"/>
      <c r="AL377" s="52"/>
    </row>
    <row r="378" spans="1:38" x14ac:dyDescent="0.2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58"/>
      <c r="Z378" s="158"/>
      <c r="AA378" s="160"/>
      <c r="AB378" s="160"/>
      <c r="AC378" s="158"/>
      <c r="AD378" s="158"/>
      <c r="AE378" s="160"/>
      <c r="AF378" s="160"/>
      <c r="AG378" s="52"/>
      <c r="AH378" s="52"/>
      <c r="AI378" s="52"/>
      <c r="AJ378" s="52"/>
      <c r="AK378" s="52"/>
      <c r="AL378" s="52"/>
    </row>
    <row r="379" spans="1:38" x14ac:dyDescent="0.2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58"/>
      <c r="Z379" s="158"/>
      <c r="AA379" s="160"/>
      <c r="AB379" s="160"/>
      <c r="AC379" s="158"/>
      <c r="AD379" s="158"/>
      <c r="AE379" s="160"/>
      <c r="AF379" s="160"/>
      <c r="AG379" s="52"/>
      <c r="AH379" s="52"/>
      <c r="AI379" s="52"/>
      <c r="AJ379" s="52"/>
      <c r="AK379" s="52"/>
      <c r="AL379" s="52"/>
    </row>
    <row r="380" spans="1:38" x14ac:dyDescent="0.2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58"/>
      <c r="Z380" s="158"/>
      <c r="AA380" s="160"/>
      <c r="AB380" s="160"/>
      <c r="AC380" s="158"/>
      <c r="AD380" s="158"/>
      <c r="AE380" s="160"/>
      <c r="AF380" s="160"/>
      <c r="AG380" s="52"/>
      <c r="AH380" s="52"/>
      <c r="AI380" s="52"/>
      <c r="AJ380" s="52"/>
      <c r="AK380" s="52"/>
      <c r="AL380" s="52"/>
    </row>
    <row r="381" spans="1:38" x14ac:dyDescent="0.2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58"/>
      <c r="Z381" s="158"/>
      <c r="AA381" s="160"/>
      <c r="AB381" s="160"/>
      <c r="AC381" s="158"/>
      <c r="AD381" s="158"/>
      <c r="AE381" s="160"/>
      <c r="AF381" s="160"/>
      <c r="AG381" s="52"/>
      <c r="AH381" s="52"/>
      <c r="AI381" s="52"/>
      <c r="AJ381" s="52"/>
      <c r="AK381" s="52"/>
      <c r="AL381" s="52"/>
    </row>
    <row r="382" spans="1:38" x14ac:dyDescent="0.2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58"/>
      <c r="Z382" s="158"/>
      <c r="AA382" s="160"/>
      <c r="AB382" s="160"/>
      <c r="AC382" s="158"/>
      <c r="AD382" s="158"/>
      <c r="AE382" s="160"/>
      <c r="AF382" s="160"/>
      <c r="AG382" s="52"/>
      <c r="AH382" s="52"/>
      <c r="AI382" s="52"/>
      <c r="AJ382" s="52"/>
      <c r="AK382" s="52"/>
      <c r="AL382" s="52"/>
    </row>
    <row r="383" spans="1:38" x14ac:dyDescent="0.2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58"/>
      <c r="Z383" s="158"/>
      <c r="AA383" s="160"/>
      <c r="AB383" s="160"/>
      <c r="AC383" s="158"/>
      <c r="AD383" s="158"/>
      <c r="AE383" s="160"/>
      <c r="AF383" s="160"/>
      <c r="AG383" s="52"/>
      <c r="AH383" s="52"/>
      <c r="AI383" s="52"/>
      <c r="AJ383" s="52"/>
      <c r="AK383" s="52"/>
      <c r="AL383" s="52"/>
    </row>
    <row r="384" spans="1:38" x14ac:dyDescent="0.2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58"/>
      <c r="Z384" s="158"/>
      <c r="AA384" s="160"/>
      <c r="AB384" s="160"/>
      <c r="AC384" s="158"/>
      <c r="AD384" s="158"/>
      <c r="AE384" s="160"/>
      <c r="AF384" s="160"/>
      <c r="AG384" s="52"/>
      <c r="AH384" s="52"/>
      <c r="AI384" s="52"/>
      <c r="AJ384" s="52"/>
      <c r="AK384" s="52"/>
      <c r="AL384" s="52"/>
    </row>
    <row r="385" spans="1:38" x14ac:dyDescent="0.2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58"/>
      <c r="Z385" s="158"/>
      <c r="AA385" s="160"/>
      <c r="AB385" s="160"/>
      <c r="AC385" s="158"/>
      <c r="AD385" s="158"/>
      <c r="AE385" s="160"/>
      <c r="AF385" s="160"/>
      <c r="AG385" s="52"/>
      <c r="AH385" s="52"/>
      <c r="AI385" s="52"/>
      <c r="AJ385" s="52"/>
      <c r="AK385" s="52"/>
      <c r="AL385" s="52"/>
    </row>
    <row r="386" spans="1:38" x14ac:dyDescent="0.2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58"/>
      <c r="Z386" s="158"/>
      <c r="AA386" s="160"/>
      <c r="AB386" s="160"/>
      <c r="AC386" s="158"/>
      <c r="AD386" s="158"/>
      <c r="AE386" s="160"/>
      <c r="AF386" s="160"/>
      <c r="AG386" s="52"/>
      <c r="AH386" s="52"/>
      <c r="AI386" s="52"/>
      <c r="AJ386" s="52"/>
      <c r="AK386" s="52"/>
      <c r="AL386" s="52"/>
    </row>
    <row r="387" spans="1:38" x14ac:dyDescent="0.2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58"/>
      <c r="Z387" s="158"/>
      <c r="AA387" s="160"/>
      <c r="AB387" s="160"/>
      <c r="AC387" s="158"/>
      <c r="AD387" s="158"/>
      <c r="AE387" s="160"/>
      <c r="AF387" s="160"/>
      <c r="AG387" s="52"/>
      <c r="AH387" s="52"/>
      <c r="AI387" s="52"/>
      <c r="AJ387" s="52"/>
      <c r="AK387" s="52"/>
      <c r="AL387" s="52"/>
    </row>
    <row r="388" spans="1:38" x14ac:dyDescent="0.2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58"/>
      <c r="Z388" s="158"/>
      <c r="AA388" s="160"/>
      <c r="AB388" s="160"/>
      <c r="AC388" s="158"/>
      <c r="AD388" s="158"/>
      <c r="AE388" s="160"/>
      <c r="AF388" s="160"/>
      <c r="AG388" s="52"/>
      <c r="AH388" s="52"/>
      <c r="AI388" s="52"/>
      <c r="AJ388" s="52"/>
      <c r="AK388" s="52"/>
      <c r="AL388" s="52"/>
    </row>
    <row r="389" spans="1:38" x14ac:dyDescent="0.2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58"/>
      <c r="Z389" s="158"/>
      <c r="AA389" s="160"/>
      <c r="AB389" s="160"/>
      <c r="AC389" s="158"/>
      <c r="AD389" s="158"/>
      <c r="AE389" s="160"/>
      <c r="AF389" s="160"/>
      <c r="AG389" s="52"/>
      <c r="AH389" s="52"/>
      <c r="AI389" s="52"/>
      <c r="AJ389" s="52"/>
      <c r="AK389" s="52"/>
      <c r="AL389" s="52"/>
    </row>
    <row r="390" spans="1:38" x14ac:dyDescent="0.2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58"/>
      <c r="Z390" s="158"/>
      <c r="AA390" s="160"/>
      <c r="AB390" s="160"/>
      <c r="AC390" s="158"/>
      <c r="AD390" s="158"/>
      <c r="AE390" s="160"/>
      <c r="AF390" s="160"/>
      <c r="AG390" s="52"/>
      <c r="AH390" s="52"/>
      <c r="AI390" s="52"/>
      <c r="AJ390" s="52"/>
      <c r="AK390" s="52"/>
      <c r="AL390" s="52"/>
    </row>
    <row r="391" spans="1:38" x14ac:dyDescent="0.2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58"/>
      <c r="Z391" s="158"/>
      <c r="AA391" s="160"/>
      <c r="AB391" s="160"/>
      <c r="AC391" s="158"/>
      <c r="AD391" s="158"/>
      <c r="AE391" s="160"/>
      <c r="AF391" s="160"/>
      <c r="AG391" s="52"/>
      <c r="AH391" s="52"/>
      <c r="AI391" s="52"/>
      <c r="AJ391" s="52"/>
      <c r="AK391" s="52"/>
      <c r="AL391" s="52"/>
    </row>
    <row r="392" spans="1:38" x14ac:dyDescent="0.2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58"/>
      <c r="Z392" s="158"/>
      <c r="AA392" s="160"/>
      <c r="AB392" s="160"/>
      <c r="AC392" s="158"/>
      <c r="AD392" s="158"/>
      <c r="AE392" s="160"/>
      <c r="AF392" s="160"/>
      <c r="AG392" s="52"/>
      <c r="AH392" s="52"/>
      <c r="AI392" s="52"/>
      <c r="AJ392" s="52"/>
      <c r="AK392" s="52"/>
      <c r="AL392" s="52"/>
    </row>
    <row r="393" spans="1:38" x14ac:dyDescent="0.2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58"/>
      <c r="Z393" s="158"/>
      <c r="AA393" s="160"/>
      <c r="AB393" s="160"/>
      <c r="AC393" s="158"/>
      <c r="AD393" s="158"/>
      <c r="AE393" s="160"/>
      <c r="AF393" s="160"/>
      <c r="AG393" s="52"/>
      <c r="AH393" s="52"/>
      <c r="AI393" s="52"/>
      <c r="AJ393" s="52"/>
      <c r="AK393" s="52"/>
      <c r="AL393" s="52"/>
    </row>
    <row r="394" spans="1:38" x14ac:dyDescent="0.2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58"/>
      <c r="Z394" s="158"/>
      <c r="AA394" s="160"/>
      <c r="AB394" s="160"/>
      <c r="AC394" s="158"/>
      <c r="AD394" s="158"/>
      <c r="AE394" s="160"/>
      <c r="AF394" s="160"/>
      <c r="AG394" s="52"/>
      <c r="AH394" s="52"/>
      <c r="AI394" s="52"/>
      <c r="AJ394" s="52"/>
      <c r="AK394" s="52"/>
      <c r="AL394" s="52"/>
    </row>
    <row r="395" spans="1:38" x14ac:dyDescent="0.2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58"/>
      <c r="Z395" s="158"/>
      <c r="AA395" s="160"/>
      <c r="AB395" s="160"/>
      <c r="AC395" s="158"/>
      <c r="AD395" s="158"/>
      <c r="AE395" s="160"/>
      <c r="AF395" s="160"/>
      <c r="AG395" s="52"/>
      <c r="AH395" s="52"/>
      <c r="AI395" s="52"/>
      <c r="AJ395" s="52"/>
      <c r="AK395" s="52"/>
      <c r="AL395" s="52"/>
    </row>
    <row r="396" spans="1:38" x14ac:dyDescent="0.2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58"/>
      <c r="Z396" s="158"/>
      <c r="AA396" s="160"/>
      <c r="AB396" s="160"/>
      <c r="AC396" s="158"/>
      <c r="AD396" s="158"/>
      <c r="AE396" s="160"/>
      <c r="AF396" s="160"/>
      <c r="AG396" s="52"/>
      <c r="AH396" s="52"/>
      <c r="AI396" s="52"/>
      <c r="AJ396" s="52"/>
      <c r="AK396" s="52"/>
      <c r="AL396" s="52"/>
    </row>
    <row r="397" spans="1:38" x14ac:dyDescent="0.2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58"/>
      <c r="Z397" s="158"/>
      <c r="AA397" s="160"/>
      <c r="AB397" s="160"/>
      <c r="AC397" s="158"/>
      <c r="AD397" s="158"/>
      <c r="AE397" s="160"/>
      <c r="AF397" s="160"/>
      <c r="AG397" s="52"/>
      <c r="AH397" s="52"/>
      <c r="AI397" s="52"/>
      <c r="AJ397" s="52"/>
      <c r="AK397" s="52"/>
      <c r="AL397" s="52"/>
    </row>
    <row r="398" spans="1:38" x14ac:dyDescent="0.2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58"/>
      <c r="Z398" s="158"/>
      <c r="AA398" s="160"/>
      <c r="AB398" s="160"/>
      <c r="AC398" s="158"/>
      <c r="AD398" s="158"/>
      <c r="AE398" s="160"/>
      <c r="AF398" s="160"/>
      <c r="AG398" s="52"/>
      <c r="AH398" s="52"/>
      <c r="AI398" s="52"/>
      <c r="AJ398" s="52"/>
      <c r="AK398" s="52"/>
      <c r="AL398" s="52"/>
    </row>
    <row r="399" spans="1:38" x14ac:dyDescent="0.2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58"/>
      <c r="Z399" s="158"/>
      <c r="AA399" s="160"/>
      <c r="AB399" s="160"/>
      <c r="AC399" s="158"/>
      <c r="AD399" s="158"/>
      <c r="AE399" s="160"/>
      <c r="AF399" s="160"/>
      <c r="AG399" s="52"/>
      <c r="AH399" s="52"/>
      <c r="AI399" s="52"/>
      <c r="AJ399" s="52"/>
      <c r="AK399" s="52"/>
      <c r="AL399" s="52"/>
    </row>
    <row r="400" spans="1:38" x14ac:dyDescent="0.2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58"/>
      <c r="Z400" s="158"/>
      <c r="AA400" s="160"/>
      <c r="AB400" s="160"/>
      <c r="AC400" s="158"/>
      <c r="AD400" s="158"/>
      <c r="AE400" s="160"/>
      <c r="AF400" s="160"/>
      <c r="AG400" s="52"/>
      <c r="AH400" s="52"/>
      <c r="AI400" s="52"/>
      <c r="AJ400" s="52"/>
      <c r="AK400" s="52"/>
      <c r="AL400" s="52"/>
    </row>
    <row r="401" spans="1:38" x14ac:dyDescent="0.2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58"/>
      <c r="Z401" s="158"/>
      <c r="AA401" s="160"/>
      <c r="AB401" s="160"/>
      <c r="AC401" s="158"/>
      <c r="AD401" s="158"/>
      <c r="AE401" s="160"/>
      <c r="AF401" s="160"/>
      <c r="AG401" s="52"/>
      <c r="AH401" s="52"/>
      <c r="AI401" s="52"/>
      <c r="AJ401" s="52"/>
      <c r="AK401" s="52"/>
      <c r="AL401" s="52"/>
    </row>
    <row r="402" spans="1:38" x14ac:dyDescent="0.2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58"/>
      <c r="Z402" s="158"/>
      <c r="AA402" s="160"/>
      <c r="AB402" s="160"/>
      <c r="AC402" s="158"/>
      <c r="AD402" s="158"/>
      <c r="AE402" s="160"/>
      <c r="AF402" s="160"/>
      <c r="AG402" s="52"/>
      <c r="AH402" s="52"/>
      <c r="AI402" s="52"/>
      <c r="AJ402" s="52"/>
      <c r="AK402" s="52"/>
      <c r="AL402" s="52"/>
    </row>
    <row r="403" spans="1:38" x14ac:dyDescent="0.2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58"/>
      <c r="Z403" s="158"/>
      <c r="AA403" s="160"/>
      <c r="AB403" s="160"/>
      <c r="AC403" s="158"/>
      <c r="AD403" s="158"/>
      <c r="AE403" s="160"/>
      <c r="AF403" s="160"/>
      <c r="AG403" s="52"/>
      <c r="AH403" s="52"/>
      <c r="AI403" s="52"/>
      <c r="AJ403" s="52"/>
      <c r="AK403" s="52"/>
      <c r="AL403" s="52"/>
    </row>
    <row r="404" spans="1:38" x14ac:dyDescent="0.2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58"/>
      <c r="Z404" s="158"/>
      <c r="AA404" s="160"/>
      <c r="AB404" s="160"/>
      <c r="AC404" s="158"/>
      <c r="AD404" s="158"/>
      <c r="AE404" s="160"/>
      <c r="AF404" s="160"/>
      <c r="AG404" s="52"/>
      <c r="AH404" s="52"/>
      <c r="AI404" s="52"/>
      <c r="AJ404" s="52"/>
      <c r="AK404" s="52"/>
      <c r="AL404" s="52"/>
    </row>
    <row r="405" spans="1:38" x14ac:dyDescent="0.2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58"/>
      <c r="Z405" s="158"/>
      <c r="AA405" s="160"/>
      <c r="AB405" s="160"/>
      <c r="AC405" s="158"/>
      <c r="AD405" s="158"/>
      <c r="AE405" s="160"/>
      <c r="AF405" s="160"/>
      <c r="AG405" s="52"/>
      <c r="AH405" s="52"/>
      <c r="AI405" s="52"/>
      <c r="AJ405" s="52"/>
      <c r="AK405" s="52"/>
      <c r="AL405" s="52"/>
    </row>
    <row r="406" spans="1:38" x14ac:dyDescent="0.2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58"/>
      <c r="Z406" s="158"/>
      <c r="AA406" s="160"/>
      <c r="AB406" s="160"/>
      <c r="AC406" s="158"/>
      <c r="AD406" s="158"/>
      <c r="AE406" s="160"/>
      <c r="AF406" s="160"/>
      <c r="AG406" s="52"/>
      <c r="AH406" s="52"/>
      <c r="AI406" s="52"/>
      <c r="AJ406" s="52"/>
      <c r="AK406" s="52"/>
      <c r="AL406" s="52"/>
    </row>
    <row r="407" spans="1:38" x14ac:dyDescent="0.2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58"/>
      <c r="Z407" s="158"/>
      <c r="AA407" s="160"/>
      <c r="AB407" s="160"/>
      <c r="AC407" s="158"/>
      <c r="AD407" s="158"/>
      <c r="AE407" s="160"/>
      <c r="AF407" s="160"/>
      <c r="AG407" s="52"/>
      <c r="AH407" s="52"/>
      <c r="AI407" s="52"/>
      <c r="AJ407" s="52"/>
      <c r="AK407" s="52"/>
      <c r="AL407" s="52"/>
    </row>
    <row r="408" spans="1:38" x14ac:dyDescent="0.2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58"/>
      <c r="Z408" s="158"/>
      <c r="AA408" s="160"/>
      <c r="AB408" s="160"/>
      <c r="AC408" s="158"/>
      <c r="AD408" s="158"/>
      <c r="AE408" s="160"/>
      <c r="AF408" s="160"/>
      <c r="AG408" s="52"/>
      <c r="AH408" s="52"/>
      <c r="AI408" s="52"/>
      <c r="AJ408" s="52"/>
      <c r="AK408" s="52"/>
      <c r="AL408" s="52"/>
    </row>
    <row r="409" spans="1:38" x14ac:dyDescent="0.2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58"/>
      <c r="Z409" s="158"/>
      <c r="AA409" s="160"/>
      <c r="AB409" s="160"/>
      <c r="AC409" s="158"/>
      <c r="AD409" s="158"/>
      <c r="AE409" s="160"/>
      <c r="AF409" s="160"/>
      <c r="AG409" s="52"/>
      <c r="AH409" s="52"/>
      <c r="AI409" s="52"/>
      <c r="AJ409" s="52"/>
      <c r="AK409" s="52"/>
      <c r="AL409" s="52"/>
    </row>
    <row r="410" spans="1:38" x14ac:dyDescent="0.2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58"/>
      <c r="Z410" s="158"/>
      <c r="AA410" s="160"/>
      <c r="AB410" s="160"/>
      <c r="AC410" s="158"/>
      <c r="AD410" s="158"/>
      <c r="AE410" s="160"/>
      <c r="AF410" s="160"/>
      <c r="AG410" s="52"/>
      <c r="AH410" s="52"/>
      <c r="AI410" s="52"/>
      <c r="AJ410" s="52"/>
      <c r="AK410" s="52"/>
      <c r="AL410" s="52"/>
    </row>
    <row r="411" spans="1:38" x14ac:dyDescent="0.2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58"/>
      <c r="Z411" s="158"/>
      <c r="AA411" s="160"/>
      <c r="AB411" s="160"/>
      <c r="AC411" s="158"/>
      <c r="AD411" s="158"/>
      <c r="AE411" s="160"/>
      <c r="AF411" s="160"/>
      <c r="AG411" s="52"/>
      <c r="AH411" s="52"/>
      <c r="AI411" s="52"/>
      <c r="AJ411" s="52"/>
      <c r="AK411" s="52"/>
      <c r="AL411" s="52"/>
    </row>
    <row r="412" spans="1:38" x14ac:dyDescent="0.2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58"/>
      <c r="Z412" s="158"/>
      <c r="AA412" s="160"/>
      <c r="AB412" s="160"/>
      <c r="AC412" s="158"/>
      <c r="AD412" s="158"/>
      <c r="AE412" s="160"/>
      <c r="AF412" s="160"/>
      <c r="AG412" s="52"/>
      <c r="AH412" s="52"/>
      <c r="AI412" s="52"/>
      <c r="AJ412" s="52"/>
      <c r="AK412" s="52"/>
      <c r="AL412" s="52"/>
    </row>
    <row r="413" spans="1:38" x14ac:dyDescent="0.2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58"/>
      <c r="Z413" s="158"/>
      <c r="AA413" s="160"/>
      <c r="AB413" s="160"/>
      <c r="AC413" s="158"/>
      <c r="AD413" s="158"/>
      <c r="AE413" s="160"/>
      <c r="AF413" s="160"/>
      <c r="AG413" s="52"/>
      <c r="AH413" s="52"/>
      <c r="AI413" s="52"/>
      <c r="AJ413" s="52"/>
      <c r="AK413" s="52"/>
      <c r="AL413" s="52"/>
    </row>
    <row r="414" spans="1:38" x14ac:dyDescent="0.2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58"/>
      <c r="Z414" s="158"/>
      <c r="AA414" s="160"/>
      <c r="AB414" s="160"/>
      <c r="AC414" s="158"/>
      <c r="AD414" s="158"/>
      <c r="AE414" s="160"/>
      <c r="AF414" s="160"/>
      <c r="AG414" s="52"/>
      <c r="AH414" s="52"/>
      <c r="AI414" s="52"/>
      <c r="AJ414" s="52"/>
      <c r="AK414" s="52"/>
      <c r="AL414" s="52"/>
    </row>
    <row r="415" spans="1:38" x14ac:dyDescent="0.2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58"/>
      <c r="Z415" s="158"/>
      <c r="AA415" s="160"/>
      <c r="AB415" s="160"/>
      <c r="AC415" s="158"/>
      <c r="AD415" s="158"/>
      <c r="AE415" s="160"/>
      <c r="AF415" s="160"/>
      <c r="AG415" s="52"/>
      <c r="AH415" s="52"/>
      <c r="AI415" s="52"/>
      <c r="AJ415" s="52"/>
      <c r="AK415" s="52"/>
      <c r="AL415" s="52"/>
    </row>
    <row r="416" spans="1:38" x14ac:dyDescent="0.2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58"/>
      <c r="Z416" s="158"/>
      <c r="AA416" s="160"/>
      <c r="AB416" s="160"/>
      <c r="AC416" s="158"/>
      <c r="AD416" s="158"/>
      <c r="AE416" s="160"/>
      <c r="AF416" s="160"/>
      <c r="AG416" s="52"/>
      <c r="AH416" s="52"/>
      <c r="AI416" s="52"/>
      <c r="AJ416" s="52"/>
      <c r="AK416" s="52"/>
      <c r="AL416" s="52"/>
    </row>
    <row r="417" spans="1:38" x14ac:dyDescent="0.2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58"/>
      <c r="Z417" s="158"/>
      <c r="AA417" s="160"/>
      <c r="AB417" s="160"/>
      <c r="AC417" s="158"/>
      <c r="AD417" s="158"/>
      <c r="AE417" s="160"/>
      <c r="AF417" s="160"/>
      <c r="AG417" s="52"/>
      <c r="AH417" s="52"/>
      <c r="AI417" s="52"/>
      <c r="AJ417" s="52"/>
      <c r="AK417" s="52"/>
      <c r="AL417" s="52"/>
    </row>
    <row r="418" spans="1:38" x14ac:dyDescent="0.2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58"/>
      <c r="Z418" s="158"/>
      <c r="AA418" s="160"/>
      <c r="AB418" s="160"/>
      <c r="AC418" s="158"/>
      <c r="AD418" s="158"/>
      <c r="AE418" s="160"/>
      <c r="AF418" s="160"/>
      <c r="AG418" s="52"/>
      <c r="AH418" s="52"/>
      <c r="AI418" s="52"/>
      <c r="AJ418" s="52"/>
      <c r="AK418" s="52"/>
      <c r="AL418" s="52"/>
    </row>
    <row r="419" spans="1:38" x14ac:dyDescent="0.2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58"/>
      <c r="Z419" s="158"/>
      <c r="AA419" s="160"/>
      <c r="AB419" s="160"/>
      <c r="AC419" s="158"/>
      <c r="AD419" s="158"/>
      <c r="AE419" s="160"/>
      <c r="AF419" s="160"/>
      <c r="AG419" s="52"/>
      <c r="AH419" s="52"/>
      <c r="AI419" s="52"/>
      <c r="AJ419" s="52"/>
      <c r="AK419" s="52"/>
      <c r="AL419" s="52"/>
    </row>
    <row r="420" spans="1:38" x14ac:dyDescent="0.2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58"/>
      <c r="Z420" s="158"/>
      <c r="AA420" s="160"/>
      <c r="AB420" s="160"/>
      <c r="AC420" s="158"/>
      <c r="AD420" s="158"/>
      <c r="AE420" s="160"/>
      <c r="AF420" s="160"/>
      <c r="AG420" s="52"/>
      <c r="AH420" s="52"/>
      <c r="AI420" s="52"/>
      <c r="AJ420" s="52"/>
      <c r="AK420" s="52"/>
      <c r="AL420" s="52"/>
    </row>
    <row r="421" spans="1:38" x14ac:dyDescent="0.2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58"/>
      <c r="Z421" s="158"/>
      <c r="AA421" s="160"/>
      <c r="AB421" s="160"/>
      <c r="AC421" s="158"/>
      <c r="AD421" s="158"/>
      <c r="AE421" s="160"/>
      <c r="AF421" s="160"/>
      <c r="AG421" s="52"/>
      <c r="AH421" s="52"/>
      <c r="AI421" s="52"/>
      <c r="AJ421" s="52"/>
      <c r="AK421" s="52"/>
      <c r="AL421" s="52"/>
    </row>
    <row r="422" spans="1:38" x14ac:dyDescent="0.2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58"/>
      <c r="Z422" s="158"/>
      <c r="AA422" s="160"/>
      <c r="AB422" s="160"/>
      <c r="AC422" s="158"/>
      <c r="AD422" s="158"/>
      <c r="AE422" s="160"/>
      <c r="AF422" s="160"/>
      <c r="AG422" s="52"/>
      <c r="AH422" s="52"/>
      <c r="AI422" s="52"/>
      <c r="AJ422" s="52"/>
      <c r="AK422" s="52"/>
      <c r="AL422" s="52"/>
    </row>
    <row r="423" spans="1:38" x14ac:dyDescent="0.2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58"/>
      <c r="Z423" s="158"/>
      <c r="AA423" s="160"/>
      <c r="AB423" s="160"/>
      <c r="AC423" s="158"/>
      <c r="AD423" s="158"/>
      <c r="AE423" s="160"/>
      <c r="AF423" s="160"/>
      <c r="AG423" s="52"/>
      <c r="AH423" s="52"/>
      <c r="AI423" s="52"/>
      <c r="AJ423" s="52"/>
      <c r="AK423" s="52"/>
      <c r="AL423" s="52"/>
    </row>
    <row r="424" spans="1:38" x14ac:dyDescent="0.2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58"/>
      <c r="Z424" s="158"/>
      <c r="AA424" s="160"/>
      <c r="AB424" s="160"/>
      <c r="AC424" s="158"/>
      <c r="AD424" s="158"/>
      <c r="AE424" s="160"/>
      <c r="AF424" s="160"/>
      <c r="AG424" s="52"/>
      <c r="AH424" s="52"/>
      <c r="AI424" s="52"/>
      <c r="AJ424" s="52"/>
      <c r="AK424" s="52"/>
      <c r="AL424" s="52"/>
    </row>
    <row r="425" spans="1:38" x14ac:dyDescent="0.2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58"/>
      <c r="Z425" s="158"/>
      <c r="AA425" s="160"/>
      <c r="AB425" s="160"/>
      <c r="AC425" s="158"/>
      <c r="AD425" s="158"/>
      <c r="AE425" s="160"/>
      <c r="AF425" s="160"/>
      <c r="AG425" s="52"/>
      <c r="AH425" s="52"/>
      <c r="AI425" s="52"/>
      <c r="AJ425" s="52"/>
      <c r="AK425" s="52"/>
      <c r="AL425" s="52"/>
    </row>
    <row r="426" spans="1:38" x14ac:dyDescent="0.2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58"/>
      <c r="Z426" s="158"/>
      <c r="AA426" s="160"/>
      <c r="AB426" s="160"/>
      <c r="AC426" s="158"/>
      <c r="AD426" s="158"/>
      <c r="AE426" s="160"/>
      <c r="AF426" s="160"/>
      <c r="AG426" s="52"/>
      <c r="AH426" s="52"/>
      <c r="AI426" s="52"/>
      <c r="AJ426" s="52"/>
      <c r="AK426" s="52"/>
      <c r="AL426" s="52"/>
    </row>
    <row r="427" spans="1:38" x14ac:dyDescent="0.2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58"/>
      <c r="Z427" s="158"/>
      <c r="AA427" s="160"/>
      <c r="AB427" s="160"/>
      <c r="AC427" s="158"/>
      <c r="AD427" s="158"/>
      <c r="AE427" s="160"/>
      <c r="AF427" s="160"/>
      <c r="AG427" s="52"/>
      <c r="AH427" s="52"/>
      <c r="AI427" s="52"/>
      <c r="AJ427" s="52"/>
      <c r="AK427" s="52"/>
      <c r="AL427" s="52"/>
    </row>
    <row r="428" spans="1:38" x14ac:dyDescent="0.2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58"/>
      <c r="Z428" s="158"/>
      <c r="AA428" s="160"/>
      <c r="AB428" s="160"/>
      <c r="AC428" s="158"/>
      <c r="AD428" s="158"/>
      <c r="AE428" s="160"/>
      <c r="AF428" s="160"/>
      <c r="AG428" s="52"/>
      <c r="AH428" s="52"/>
      <c r="AI428" s="52"/>
      <c r="AJ428" s="52"/>
      <c r="AK428" s="52"/>
      <c r="AL428" s="52"/>
    </row>
    <row r="429" spans="1:38" x14ac:dyDescent="0.2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58"/>
      <c r="Z429" s="158"/>
      <c r="AA429" s="160"/>
      <c r="AB429" s="160"/>
      <c r="AC429" s="158"/>
      <c r="AD429" s="158"/>
      <c r="AE429" s="160"/>
      <c r="AF429" s="160"/>
      <c r="AG429" s="52"/>
      <c r="AH429" s="52"/>
      <c r="AI429" s="52"/>
      <c r="AJ429" s="52"/>
      <c r="AK429" s="52"/>
      <c r="AL429" s="52"/>
    </row>
    <row r="430" spans="1:38" x14ac:dyDescent="0.2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58"/>
      <c r="Z430" s="158"/>
      <c r="AA430" s="160"/>
      <c r="AB430" s="160"/>
      <c r="AC430" s="158"/>
      <c r="AD430" s="158"/>
      <c r="AE430" s="160"/>
      <c r="AF430" s="160"/>
      <c r="AG430" s="52"/>
      <c r="AH430" s="52"/>
      <c r="AI430" s="52"/>
      <c r="AJ430" s="52"/>
      <c r="AK430" s="52"/>
      <c r="AL430" s="52"/>
    </row>
    <row r="431" spans="1:38" x14ac:dyDescent="0.2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58"/>
      <c r="Z431" s="158"/>
      <c r="AA431" s="160"/>
      <c r="AB431" s="160"/>
      <c r="AC431" s="158"/>
      <c r="AD431" s="158"/>
      <c r="AE431" s="160"/>
      <c r="AF431" s="160"/>
      <c r="AG431" s="52"/>
      <c r="AH431" s="52"/>
      <c r="AI431" s="52"/>
      <c r="AJ431" s="52"/>
      <c r="AK431" s="52"/>
      <c r="AL431" s="52"/>
    </row>
    <row r="432" spans="1:38" x14ac:dyDescent="0.2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58"/>
      <c r="Z432" s="158"/>
      <c r="AA432" s="160"/>
      <c r="AB432" s="160"/>
      <c r="AC432" s="158"/>
      <c r="AD432" s="158"/>
      <c r="AE432" s="160"/>
      <c r="AF432" s="160"/>
      <c r="AG432" s="52"/>
      <c r="AH432" s="52"/>
      <c r="AI432" s="52"/>
      <c r="AJ432" s="52"/>
      <c r="AK432" s="52"/>
      <c r="AL432" s="52"/>
    </row>
    <row r="433" spans="1:38" x14ac:dyDescent="0.2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58"/>
      <c r="Z433" s="158"/>
      <c r="AA433" s="160"/>
      <c r="AB433" s="160"/>
      <c r="AC433" s="158"/>
      <c r="AD433" s="158"/>
      <c r="AE433" s="160"/>
      <c r="AF433" s="160"/>
      <c r="AG433" s="52"/>
      <c r="AH433" s="52"/>
      <c r="AI433" s="52"/>
      <c r="AJ433" s="52"/>
      <c r="AK433" s="52"/>
      <c r="AL433" s="52"/>
    </row>
    <row r="434" spans="1:38" x14ac:dyDescent="0.2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58"/>
      <c r="Z434" s="158"/>
      <c r="AA434" s="160"/>
      <c r="AB434" s="160"/>
      <c r="AC434" s="158"/>
      <c r="AD434" s="158"/>
      <c r="AE434" s="160"/>
      <c r="AF434" s="160"/>
      <c r="AG434" s="52"/>
      <c r="AH434" s="52"/>
      <c r="AI434" s="52"/>
      <c r="AJ434" s="52"/>
      <c r="AK434" s="52"/>
      <c r="AL434" s="52"/>
    </row>
    <row r="435" spans="1:38" x14ac:dyDescent="0.2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58"/>
      <c r="Z435" s="158"/>
      <c r="AA435" s="160"/>
      <c r="AB435" s="160"/>
      <c r="AC435" s="158"/>
      <c r="AD435" s="158"/>
      <c r="AE435" s="160"/>
      <c r="AF435" s="160"/>
      <c r="AG435" s="52"/>
      <c r="AH435" s="52"/>
      <c r="AI435" s="52"/>
      <c r="AJ435" s="52"/>
      <c r="AK435" s="52"/>
      <c r="AL435" s="52"/>
    </row>
    <row r="436" spans="1:38" x14ac:dyDescent="0.2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58"/>
      <c r="Z436" s="158"/>
      <c r="AA436" s="160"/>
      <c r="AB436" s="160"/>
      <c r="AC436" s="158"/>
      <c r="AD436" s="158"/>
      <c r="AE436" s="160"/>
      <c r="AF436" s="160"/>
      <c r="AG436" s="52"/>
      <c r="AH436" s="52"/>
      <c r="AI436" s="52"/>
      <c r="AJ436" s="52"/>
      <c r="AK436" s="52"/>
      <c r="AL436" s="52"/>
    </row>
    <row r="437" spans="1:38" x14ac:dyDescent="0.2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58"/>
      <c r="Z437" s="158"/>
      <c r="AA437" s="160"/>
      <c r="AB437" s="160"/>
      <c r="AC437" s="158"/>
      <c r="AD437" s="158"/>
      <c r="AE437" s="160"/>
      <c r="AF437" s="160"/>
      <c r="AG437" s="52"/>
      <c r="AH437" s="52"/>
      <c r="AI437" s="52"/>
      <c r="AJ437" s="52"/>
      <c r="AK437" s="52"/>
      <c r="AL437" s="52"/>
    </row>
    <row r="438" spans="1:38" x14ac:dyDescent="0.2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58"/>
      <c r="Z438" s="158"/>
      <c r="AA438" s="160"/>
      <c r="AB438" s="160"/>
      <c r="AC438" s="158"/>
      <c r="AD438" s="158"/>
      <c r="AE438" s="160"/>
      <c r="AF438" s="160"/>
      <c r="AG438" s="52"/>
      <c r="AH438" s="52"/>
      <c r="AI438" s="52"/>
      <c r="AJ438" s="52"/>
      <c r="AK438" s="52"/>
      <c r="AL438" s="52"/>
    </row>
    <row r="439" spans="1:38" x14ac:dyDescent="0.2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58"/>
      <c r="Z439" s="158"/>
      <c r="AA439" s="160"/>
      <c r="AB439" s="160"/>
      <c r="AC439" s="158"/>
      <c r="AD439" s="158"/>
      <c r="AE439" s="160"/>
      <c r="AF439" s="160"/>
      <c r="AG439" s="52"/>
      <c r="AH439" s="52"/>
      <c r="AI439" s="52"/>
      <c r="AJ439" s="52"/>
      <c r="AK439" s="52"/>
      <c r="AL439" s="52"/>
    </row>
    <row r="440" spans="1:38" x14ac:dyDescent="0.2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58"/>
      <c r="Z440" s="158"/>
      <c r="AA440" s="160"/>
      <c r="AB440" s="160"/>
      <c r="AC440" s="158"/>
      <c r="AD440" s="158"/>
      <c r="AE440" s="160"/>
      <c r="AF440" s="160"/>
      <c r="AG440" s="52"/>
      <c r="AH440" s="52"/>
      <c r="AI440" s="52"/>
      <c r="AJ440" s="52"/>
      <c r="AK440" s="52"/>
      <c r="AL440" s="52"/>
    </row>
    <row r="441" spans="1:38" x14ac:dyDescent="0.2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58"/>
      <c r="Z441" s="158"/>
      <c r="AA441" s="160"/>
      <c r="AB441" s="160"/>
      <c r="AC441" s="158"/>
      <c r="AD441" s="158"/>
      <c r="AE441" s="160"/>
      <c r="AF441" s="160"/>
      <c r="AG441" s="52"/>
      <c r="AH441" s="52"/>
      <c r="AI441" s="52"/>
      <c r="AJ441" s="52"/>
      <c r="AK441" s="52"/>
      <c r="AL441" s="52"/>
    </row>
    <row r="442" spans="1:38" x14ac:dyDescent="0.2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58"/>
      <c r="Z442" s="158"/>
      <c r="AA442" s="160"/>
      <c r="AB442" s="160"/>
      <c r="AC442" s="158"/>
      <c r="AD442" s="158"/>
      <c r="AE442" s="160"/>
      <c r="AF442" s="160"/>
      <c r="AG442" s="52"/>
      <c r="AH442" s="52"/>
      <c r="AI442" s="52"/>
      <c r="AJ442" s="52"/>
      <c r="AK442" s="52"/>
      <c r="AL442" s="52"/>
    </row>
    <row r="443" spans="1:38" x14ac:dyDescent="0.2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58"/>
      <c r="Z443" s="158"/>
      <c r="AA443" s="160"/>
      <c r="AB443" s="160"/>
      <c r="AC443" s="158"/>
      <c r="AD443" s="158"/>
      <c r="AE443" s="160"/>
      <c r="AF443" s="160"/>
      <c r="AG443" s="52"/>
      <c r="AH443" s="52"/>
      <c r="AI443" s="52"/>
      <c r="AJ443" s="52"/>
      <c r="AK443" s="52"/>
      <c r="AL443" s="52"/>
    </row>
    <row r="444" spans="1:38" x14ac:dyDescent="0.2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58"/>
      <c r="Z444" s="158"/>
      <c r="AA444" s="160"/>
      <c r="AB444" s="160"/>
      <c r="AC444" s="158"/>
      <c r="AD444" s="158"/>
      <c r="AE444" s="160"/>
      <c r="AF444" s="160"/>
      <c r="AG444" s="52"/>
      <c r="AH444" s="52"/>
      <c r="AI444" s="52"/>
      <c r="AJ444" s="52"/>
      <c r="AK444" s="52"/>
      <c r="AL444" s="52"/>
    </row>
    <row r="445" spans="1:38" x14ac:dyDescent="0.2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58"/>
      <c r="Z445" s="158"/>
      <c r="AA445" s="160"/>
      <c r="AB445" s="160"/>
      <c r="AC445" s="158"/>
      <c r="AD445" s="158"/>
      <c r="AE445" s="160"/>
      <c r="AF445" s="160"/>
      <c r="AG445" s="52"/>
      <c r="AH445" s="52"/>
      <c r="AI445" s="52"/>
      <c r="AJ445" s="52"/>
      <c r="AK445" s="52"/>
      <c r="AL445" s="52"/>
    </row>
    <row r="446" spans="1:38" x14ac:dyDescent="0.2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58"/>
      <c r="Z446" s="158"/>
      <c r="AA446" s="160"/>
      <c r="AB446" s="160"/>
      <c r="AC446" s="158"/>
      <c r="AD446" s="158"/>
      <c r="AE446" s="160"/>
      <c r="AF446" s="160"/>
      <c r="AG446" s="52"/>
      <c r="AH446" s="52"/>
      <c r="AI446" s="52"/>
      <c r="AJ446" s="52"/>
      <c r="AK446" s="52"/>
      <c r="AL446" s="52"/>
    </row>
    <row r="447" spans="1:38" x14ac:dyDescent="0.2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58"/>
      <c r="Z447" s="158"/>
      <c r="AA447" s="160"/>
      <c r="AB447" s="160"/>
      <c r="AC447" s="158"/>
      <c r="AD447" s="158"/>
      <c r="AE447" s="160"/>
      <c r="AF447" s="160"/>
      <c r="AG447" s="52"/>
      <c r="AH447" s="52"/>
      <c r="AI447" s="52"/>
      <c r="AJ447" s="52"/>
      <c r="AK447" s="52"/>
      <c r="AL447" s="52"/>
    </row>
    <row r="448" spans="1:38" x14ac:dyDescent="0.2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58"/>
      <c r="Z448" s="158"/>
      <c r="AA448" s="160"/>
      <c r="AB448" s="160"/>
      <c r="AC448" s="158"/>
      <c r="AD448" s="158"/>
      <c r="AE448" s="160"/>
      <c r="AF448" s="160"/>
      <c r="AG448" s="52"/>
      <c r="AH448" s="52"/>
      <c r="AI448" s="52"/>
      <c r="AJ448" s="52"/>
      <c r="AK448" s="52"/>
      <c r="AL448" s="52"/>
    </row>
    <row r="449" spans="1:38" x14ac:dyDescent="0.2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58"/>
      <c r="Z449" s="158"/>
      <c r="AA449" s="160"/>
      <c r="AB449" s="160"/>
      <c r="AC449" s="158"/>
      <c r="AD449" s="158"/>
      <c r="AE449" s="160"/>
      <c r="AF449" s="160"/>
      <c r="AG449" s="52"/>
      <c r="AH449" s="52"/>
      <c r="AI449" s="52"/>
      <c r="AJ449" s="52"/>
      <c r="AK449" s="52"/>
      <c r="AL449" s="52"/>
    </row>
    <row r="450" spans="1:38" x14ac:dyDescent="0.2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58"/>
      <c r="Z450" s="158"/>
      <c r="AA450" s="160"/>
      <c r="AB450" s="160"/>
      <c r="AC450" s="158"/>
      <c r="AD450" s="158"/>
      <c r="AE450" s="160"/>
      <c r="AF450" s="160"/>
      <c r="AG450" s="52"/>
      <c r="AH450" s="52"/>
      <c r="AI450" s="52"/>
      <c r="AJ450" s="52"/>
      <c r="AK450" s="52"/>
      <c r="AL450" s="52"/>
    </row>
    <row r="451" spans="1:38" x14ac:dyDescent="0.2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58"/>
      <c r="Z451" s="158"/>
      <c r="AA451" s="160"/>
      <c r="AB451" s="160"/>
      <c r="AC451" s="158"/>
      <c r="AD451" s="158"/>
      <c r="AE451" s="160"/>
      <c r="AF451" s="160"/>
      <c r="AG451" s="52"/>
      <c r="AH451" s="52"/>
      <c r="AI451" s="52"/>
      <c r="AJ451" s="52"/>
      <c r="AK451" s="52"/>
      <c r="AL451" s="52"/>
    </row>
    <row r="452" spans="1:38" x14ac:dyDescent="0.2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58"/>
      <c r="Z452" s="158"/>
      <c r="AA452" s="160"/>
      <c r="AB452" s="160"/>
      <c r="AC452" s="158"/>
      <c r="AD452" s="158"/>
      <c r="AE452" s="160"/>
      <c r="AF452" s="160"/>
      <c r="AG452" s="52"/>
      <c r="AH452" s="52"/>
      <c r="AI452" s="52"/>
      <c r="AJ452" s="52"/>
      <c r="AK452" s="52"/>
      <c r="AL452" s="52"/>
    </row>
    <row r="453" spans="1:38" x14ac:dyDescent="0.2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58"/>
      <c r="Z453" s="158"/>
      <c r="AA453" s="160"/>
      <c r="AB453" s="160"/>
      <c r="AC453" s="158"/>
      <c r="AD453" s="158"/>
      <c r="AE453" s="160"/>
      <c r="AF453" s="160"/>
      <c r="AG453" s="52"/>
      <c r="AH453" s="52"/>
      <c r="AI453" s="52"/>
      <c r="AJ453" s="52"/>
      <c r="AK453" s="52"/>
      <c r="AL453" s="52"/>
    </row>
    <row r="454" spans="1:38" x14ac:dyDescent="0.2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58"/>
      <c r="Z454" s="158"/>
      <c r="AA454" s="160"/>
      <c r="AB454" s="160"/>
      <c r="AC454" s="158"/>
      <c r="AD454" s="158"/>
      <c r="AE454" s="160"/>
      <c r="AF454" s="160"/>
      <c r="AG454" s="52"/>
      <c r="AH454" s="52"/>
      <c r="AI454" s="52"/>
      <c r="AJ454" s="52"/>
      <c r="AK454" s="52"/>
      <c r="AL454" s="52"/>
    </row>
    <row r="455" spans="1:38" x14ac:dyDescent="0.2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58"/>
      <c r="Z455" s="158"/>
      <c r="AA455" s="160"/>
      <c r="AB455" s="160"/>
      <c r="AC455" s="158"/>
      <c r="AD455" s="158"/>
      <c r="AE455" s="160"/>
      <c r="AF455" s="160"/>
      <c r="AG455" s="52"/>
      <c r="AH455" s="52"/>
      <c r="AI455" s="52"/>
      <c r="AJ455" s="52"/>
      <c r="AK455" s="52"/>
      <c r="AL455" s="52"/>
    </row>
    <row r="456" spans="1:38" x14ac:dyDescent="0.2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58"/>
      <c r="Z456" s="158"/>
      <c r="AA456" s="160"/>
      <c r="AB456" s="160"/>
      <c r="AC456" s="158"/>
      <c r="AD456" s="158"/>
      <c r="AE456" s="160"/>
      <c r="AF456" s="160"/>
      <c r="AG456" s="52"/>
      <c r="AH456" s="52"/>
      <c r="AI456" s="52"/>
      <c r="AJ456" s="52"/>
      <c r="AK456" s="52"/>
      <c r="AL456" s="52"/>
    </row>
    <row r="457" spans="1:38" x14ac:dyDescent="0.2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58"/>
      <c r="Z457" s="158"/>
      <c r="AA457" s="160"/>
      <c r="AB457" s="160"/>
      <c r="AC457" s="158"/>
      <c r="AD457" s="158"/>
      <c r="AE457" s="160"/>
      <c r="AF457" s="160"/>
      <c r="AG457" s="52"/>
      <c r="AH457" s="52"/>
      <c r="AI457" s="52"/>
      <c r="AJ457" s="52"/>
      <c r="AK457" s="52"/>
      <c r="AL457" s="52"/>
    </row>
    <row r="458" spans="1:38" x14ac:dyDescent="0.2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58"/>
      <c r="Z458" s="158"/>
      <c r="AA458" s="160"/>
      <c r="AB458" s="160"/>
      <c r="AC458" s="158"/>
      <c r="AD458" s="158"/>
      <c r="AE458" s="160"/>
      <c r="AF458" s="160"/>
      <c r="AG458" s="52"/>
      <c r="AH458" s="52"/>
      <c r="AI458" s="52"/>
      <c r="AJ458" s="52"/>
      <c r="AK458" s="52"/>
      <c r="AL458" s="52"/>
    </row>
    <row r="459" spans="1:38" x14ac:dyDescent="0.2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58"/>
      <c r="Z459" s="158"/>
      <c r="AA459" s="160"/>
      <c r="AB459" s="160"/>
      <c r="AC459" s="158"/>
      <c r="AD459" s="158"/>
      <c r="AE459" s="160"/>
      <c r="AF459" s="160"/>
      <c r="AG459" s="52"/>
      <c r="AH459" s="52"/>
      <c r="AI459" s="52"/>
      <c r="AJ459" s="52"/>
      <c r="AK459" s="52"/>
      <c r="AL459" s="52"/>
    </row>
    <row r="460" spans="1:38" x14ac:dyDescent="0.2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58"/>
      <c r="Z460" s="158"/>
      <c r="AA460" s="160"/>
      <c r="AB460" s="160"/>
      <c r="AC460" s="158"/>
      <c r="AD460" s="158"/>
      <c r="AE460" s="160"/>
      <c r="AF460" s="160"/>
      <c r="AG460" s="52"/>
      <c r="AH460" s="52"/>
      <c r="AI460" s="52"/>
      <c r="AJ460" s="52"/>
      <c r="AK460" s="52"/>
      <c r="AL460" s="52"/>
    </row>
    <row r="461" spans="1:38" x14ac:dyDescent="0.2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58"/>
      <c r="Z461" s="158"/>
      <c r="AA461" s="160"/>
      <c r="AB461" s="160"/>
      <c r="AC461" s="158"/>
      <c r="AD461" s="158"/>
      <c r="AE461" s="160"/>
      <c r="AF461" s="160"/>
      <c r="AG461" s="52"/>
      <c r="AH461" s="52"/>
      <c r="AI461" s="52"/>
      <c r="AJ461" s="52"/>
      <c r="AK461" s="52"/>
      <c r="AL461" s="52"/>
    </row>
    <row r="462" spans="1:38" x14ac:dyDescent="0.2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58"/>
      <c r="Z462" s="158"/>
      <c r="AA462" s="160"/>
      <c r="AB462" s="160"/>
      <c r="AC462" s="158"/>
      <c r="AD462" s="158"/>
      <c r="AE462" s="160"/>
      <c r="AF462" s="160"/>
      <c r="AG462" s="52"/>
      <c r="AH462" s="52"/>
      <c r="AI462" s="52"/>
      <c r="AJ462" s="52"/>
      <c r="AK462" s="52"/>
      <c r="AL462" s="52"/>
    </row>
    <row r="463" spans="1:38" x14ac:dyDescent="0.2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58"/>
      <c r="Z463" s="158"/>
      <c r="AA463" s="160"/>
      <c r="AB463" s="160"/>
      <c r="AC463" s="158"/>
      <c r="AD463" s="158"/>
      <c r="AE463" s="160"/>
      <c r="AF463" s="160"/>
      <c r="AG463" s="52"/>
      <c r="AH463" s="52"/>
      <c r="AI463" s="52"/>
      <c r="AJ463" s="52"/>
      <c r="AK463" s="52"/>
      <c r="AL463" s="52"/>
    </row>
    <row r="464" spans="1:38" x14ac:dyDescent="0.2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58"/>
      <c r="Z464" s="158"/>
      <c r="AA464" s="160"/>
      <c r="AB464" s="160"/>
      <c r="AC464" s="158"/>
      <c r="AD464" s="158"/>
      <c r="AE464" s="160"/>
      <c r="AF464" s="160"/>
      <c r="AG464" s="52"/>
      <c r="AH464" s="52"/>
      <c r="AI464" s="52"/>
      <c r="AJ464" s="52"/>
      <c r="AK464" s="52"/>
      <c r="AL464" s="52"/>
    </row>
    <row r="465" spans="1:38" x14ac:dyDescent="0.2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58"/>
      <c r="Z465" s="158"/>
      <c r="AA465" s="160"/>
      <c r="AB465" s="160"/>
      <c r="AC465" s="158"/>
      <c r="AD465" s="158"/>
      <c r="AE465" s="160"/>
      <c r="AF465" s="160"/>
      <c r="AG465" s="52"/>
      <c r="AH465" s="52"/>
      <c r="AI465" s="52"/>
      <c r="AJ465" s="52"/>
      <c r="AK465" s="52"/>
      <c r="AL465" s="52"/>
    </row>
    <row r="466" spans="1:38" x14ac:dyDescent="0.2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  <c r="Y466" s="158"/>
      <c r="Z466" s="158"/>
      <c r="AA466" s="160"/>
      <c r="AB466" s="160"/>
      <c r="AC466" s="158"/>
      <c r="AD466" s="158"/>
      <c r="AE466" s="160"/>
      <c r="AF466" s="160"/>
      <c r="AG466" s="52"/>
      <c r="AH466" s="52"/>
      <c r="AI466" s="52"/>
      <c r="AJ466" s="52"/>
      <c r="AK466" s="52"/>
      <c r="AL466" s="52"/>
    </row>
    <row r="467" spans="1:38" x14ac:dyDescent="0.2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58"/>
      <c r="Z467" s="158"/>
      <c r="AA467" s="160"/>
      <c r="AB467" s="160"/>
      <c r="AC467" s="158"/>
      <c r="AD467" s="158"/>
      <c r="AE467" s="160"/>
      <c r="AF467" s="160"/>
      <c r="AG467" s="52"/>
      <c r="AH467" s="52"/>
      <c r="AI467" s="52"/>
      <c r="AJ467" s="52"/>
      <c r="AK467" s="52"/>
      <c r="AL467" s="52"/>
    </row>
    <row r="468" spans="1:38" x14ac:dyDescent="0.2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  <c r="Y468" s="158"/>
      <c r="Z468" s="158"/>
      <c r="AA468" s="160"/>
      <c r="AB468" s="160"/>
      <c r="AC468" s="158"/>
      <c r="AD468" s="158"/>
      <c r="AE468" s="160"/>
      <c r="AF468" s="160"/>
      <c r="AG468" s="52"/>
      <c r="AH468" s="52"/>
      <c r="AI468" s="52"/>
      <c r="AJ468" s="52"/>
      <c r="AK468" s="52"/>
      <c r="AL468" s="52"/>
    </row>
    <row r="469" spans="1:38" x14ac:dyDescent="0.2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58"/>
      <c r="Z469" s="158"/>
      <c r="AA469" s="160"/>
      <c r="AB469" s="160"/>
      <c r="AC469" s="158"/>
      <c r="AD469" s="158"/>
      <c r="AE469" s="160"/>
      <c r="AF469" s="160"/>
      <c r="AG469" s="52"/>
      <c r="AH469" s="52"/>
      <c r="AI469" s="52"/>
      <c r="AJ469" s="52"/>
      <c r="AK469" s="52"/>
      <c r="AL469" s="52"/>
    </row>
    <row r="470" spans="1:38" x14ac:dyDescent="0.2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58"/>
      <c r="Z470" s="158"/>
      <c r="AA470" s="160"/>
      <c r="AB470" s="160"/>
      <c r="AC470" s="158"/>
      <c r="AD470" s="158"/>
      <c r="AE470" s="160"/>
      <c r="AF470" s="160"/>
      <c r="AG470" s="52"/>
      <c r="AH470" s="52"/>
      <c r="AI470" s="52"/>
      <c r="AJ470" s="52"/>
      <c r="AK470" s="52"/>
      <c r="AL470" s="52"/>
    </row>
    <row r="471" spans="1:38" x14ac:dyDescent="0.2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58"/>
      <c r="Z471" s="158"/>
      <c r="AA471" s="160"/>
      <c r="AB471" s="160"/>
      <c r="AC471" s="158"/>
      <c r="AD471" s="158"/>
      <c r="AE471" s="160"/>
      <c r="AF471" s="160"/>
      <c r="AG471" s="52"/>
      <c r="AH471" s="52"/>
      <c r="AI471" s="52"/>
      <c r="AJ471" s="52"/>
      <c r="AK471" s="52"/>
      <c r="AL471" s="52"/>
    </row>
    <row r="472" spans="1:38" x14ac:dyDescent="0.2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58"/>
      <c r="Z472" s="158"/>
      <c r="AA472" s="160"/>
      <c r="AB472" s="160"/>
      <c r="AC472" s="158"/>
      <c r="AD472" s="158"/>
      <c r="AE472" s="160"/>
      <c r="AF472" s="160"/>
      <c r="AG472" s="52"/>
      <c r="AH472" s="52"/>
      <c r="AI472" s="52"/>
      <c r="AJ472" s="52"/>
      <c r="AK472" s="52"/>
      <c r="AL472" s="52"/>
    </row>
    <row r="473" spans="1:38" x14ac:dyDescent="0.2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58"/>
      <c r="Z473" s="158"/>
      <c r="AA473" s="160"/>
      <c r="AB473" s="160"/>
      <c r="AC473" s="158"/>
      <c r="AD473" s="158"/>
      <c r="AE473" s="160"/>
      <c r="AF473" s="160"/>
      <c r="AG473" s="52"/>
      <c r="AH473" s="52"/>
      <c r="AI473" s="52"/>
      <c r="AJ473" s="52"/>
      <c r="AK473" s="52"/>
      <c r="AL473" s="52"/>
    </row>
    <row r="474" spans="1:38" x14ac:dyDescent="0.2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58"/>
      <c r="Z474" s="158"/>
      <c r="AA474" s="160"/>
      <c r="AB474" s="160"/>
      <c r="AC474" s="158"/>
      <c r="AD474" s="158"/>
      <c r="AE474" s="160"/>
      <c r="AF474" s="160"/>
      <c r="AG474" s="52"/>
      <c r="AH474" s="52"/>
      <c r="AI474" s="52"/>
      <c r="AJ474" s="52"/>
      <c r="AK474" s="52"/>
      <c r="AL474" s="52"/>
    </row>
    <row r="475" spans="1:38" x14ac:dyDescent="0.2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58"/>
      <c r="Z475" s="158"/>
      <c r="AA475" s="160"/>
      <c r="AB475" s="160"/>
      <c r="AC475" s="158"/>
      <c r="AD475" s="158"/>
      <c r="AE475" s="160"/>
      <c r="AF475" s="160"/>
      <c r="AG475" s="52"/>
      <c r="AH475" s="52"/>
      <c r="AI475" s="52"/>
      <c r="AJ475" s="52"/>
      <c r="AK475" s="52"/>
      <c r="AL475" s="52"/>
    </row>
    <row r="476" spans="1:38" x14ac:dyDescent="0.2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58"/>
      <c r="Z476" s="158"/>
      <c r="AA476" s="160"/>
      <c r="AB476" s="160"/>
      <c r="AC476" s="158"/>
      <c r="AD476" s="158"/>
      <c r="AE476" s="160"/>
      <c r="AF476" s="160"/>
      <c r="AG476" s="52"/>
      <c r="AH476" s="52"/>
      <c r="AI476" s="52"/>
      <c r="AJ476" s="52"/>
      <c r="AK476" s="52"/>
      <c r="AL476" s="52"/>
    </row>
    <row r="477" spans="1:38" x14ac:dyDescent="0.2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58"/>
      <c r="Z477" s="158"/>
      <c r="AA477" s="160"/>
      <c r="AB477" s="160"/>
      <c r="AC477" s="158"/>
      <c r="AD477" s="158"/>
      <c r="AE477" s="160"/>
      <c r="AF477" s="160"/>
      <c r="AG477" s="52"/>
      <c r="AH477" s="52"/>
      <c r="AI477" s="52"/>
      <c r="AJ477" s="52"/>
      <c r="AK477" s="52"/>
      <c r="AL477" s="52"/>
    </row>
    <row r="478" spans="1:38" x14ac:dyDescent="0.2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58"/>
      <c r="Z478" s="158"/>
      <c r="AA478" s="160"/>
      <c r="AB478" s="160"/>
      <c r="AC478" s="158"/>
      <c r="AD478" s="158"/>
      <c r="AE478" s="160"/>
      <c r="AF478" s="160"/>
      <c r="AG478" s="52"/>
      <c r="AH478" s="52"/>
      <c r="AI478" s="52"/>
      <c r="AJ478" s="52"/>
      <c r="AK478" s="52"/>
      <c r="AL478" s="52"/>
    </row>
    <row r="479" spans="1:38" x14ac:dyDescent="0.2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58"/>
      <c r="Z479" s="158"/>
      <c r="AA479" s="160"/>
      <c r="AB479" s="160"/>
      <c r="AC479" s="158"/>
      <c r="AD479" s="158"/>
      <c r="AE479" s="160"/>
      <c r="AF479" s="160"/>
      <c r="AG479" s="52"/>
      <c r="AH479" s="52"/>
      <c r="AI479" s="52"/>
      <c r="AJ479" s="52"/>
      <c r="AK479" s="52"/>
      <c r="AL479" s="52"/>
    </row>
    <row r="480" spans="1:38" x14ac:dyDescent="0.2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58"/>
      <c r="Z480" s="158"/>
      <c r="AA480" s="160"/>
      <c r="AB480" s="160"/>
      <c r="AC480" s="158"/>
      <c r="AD480" s="158"/>
      <c r="AE480" s="160"/>
      <c r="AF480" s="160"/>
      <c r="AG480" s="52"/>
      <c r="AH480" s="52"/>
      <c r="AI480" s="52"/>
      <c r="AJ480" s="52"/>
      <c r="AK480" s="52"/>
      <c r="AL480" s="52"/>
    </row>
    <row r="481" spans="1:38" x14ac:dyDescent="0.2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58"/>
      <c r="Z481" s="158"/>
      <c r="AA481" s="160"/>
      <c r="AB481" s="160"/>
      <c r="AC481" s="158"/>
      <c r="AD481" s="158"/>
      <c r="AE481" s="160"/>
      <c r="AF481" s="160"/>
      <c r="AG481" s="52"/>
      <c r="AH481" s="52"/>
      <c r="AI481" s="52"/>
      <c r="AJ481" s="52"/>
      <c r="AK481" s="52"/>
      <c r="AL481" s="52"/>
    </row>
    <row r="482" spans="1:38" x14ac:dyDescent="0.2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58"/>
      <c r="Z482" s="158"/>
      <c r="AA482" s="160"/>
      <c r="AB482" s="160"/>
      <c r="AC482" s="158"/>
      <c r="AD482" s="158"/>
      <c r="AE482" s="160"/>
      <c r="AF482" s="160"/>
      <c r="AG482" s="52"/>
      <c r="AH482" s="52"/>
      <c r="AI482" s="52"/>
      <c r="AJ482" s="52"/>
      <c r="AK482" s="52"/>
      <c r="AL482" s="52"/>
    </row>
    <row r="483" spans="1:38" x14ac:dyDescent="0.2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58"/>
      <c r="Z483" s="158"/>
      <c r="AA483" s="160"/>
      <c r="AB483" s="160"/>
      <c r="AC483" s="158"/>
      <c r="AD483" s="158"/>
      <c r="AE483" s="160"/>
      <c r="AF483" s="160"/>
      <c r="AG483" s="52"/>
      <c r="AH483" s="52"/>
      <c r="AI483" s="52"/>
      <c r="AJ483" s="52"/>
      <c r="AK483" s="52"/>
      <c r="AL483" s="52"/>
    </row>
    <row r="484" spans="1:38" x14ac:dyDescent="0.2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58"/>
      <c r="Z484" s="158"/>
      <c r="AA484" s="160"/>
      <c r="AB484" s="160"/>
      <c r="AC484" s="158"/>
      <c r="AD484" s="158"/>
      <c r="AE484" s="160"/>
      <c r="AF484" s="160"/>
      <c r="AG484" s="52"/>
      <c r="AH484" s="52"/>
      <c r="AI484" s="52"/>
      <c r="AJ484" s="52"/>
      <c r="AK484" s="52"/>
      <c r="AL484" s="52"/>
    </row>
    <row r="485" spans="1:38" x14ac:dyDescent="0.2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  <c r="Y485" s="158"/>
      <c r="Z485" s="158"/>
      <c r="AA485" s="160"/>
      <c r="AB485" s="160"/>
      <c r="AC485" s="158"/>
      <c r="AD485" s="158"/>
      <c r="AE485" s="160"/>
      <c r="AF485" s="160"/>
      <c r="AG485" s="52"/>
      <c r="AH485" s="52"/>
      <c r="AI485" s="52"/>
      <c r="AJ485" s="52"/>
      <c r="AK485" s="52"/>
      <c r="AL485" s="52"/>
    </row>
    <row r="486" spans="1:38" x14ac:dyDescent="0.2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  <c r="Y486" s="158"/>
      <c r="Z486" s="158"/>
      <c r="AA486" s="160"/>
      <c r="AB486" s="160"/>
      <c r="AC486" s="158"/>
      <c r="AD486" s="158"/>
      <c r="AE486" s="160"/>
      <c r="AF486" s="160"/>
      <c r="AG486" s="52"/>
      <c r="AH486" s="52"/>
      <c r="AI486" s="52"/>
      <c r="AJ486" s="52"/>
      <c r="AK486" s="52"/>
      <c r="AL486" s="52"/>
    </row>
    <row r="487" spans="1:38" x14ac:dyDescent="0.2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60"/>
      <c r="Y487" s="158"/>
      <c r="Z487" s="158"/>
      <c r="AA487" s="160"/>
      <c r="AB487" s="160"/>
      <c r="AC487" s="158"/>
      <c r="AD487" s="158"/>
      <c r="AE487" s="160"/>
      <c r="AF487" s="160"/>
      <c r="AG487" s="52"/>
      <c r="AH487" s="52"/>
      <c r="AI487" s="52"/>
      <c r="AJ487" s="52"/>
      <c r="AK487" s="52"/>
      <c r="AL487" s="52"/>
    </row>
    <row r="488" spans="1:38" x14ac:dyDescent="0.2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  <c r="Y488" s="158"/>
      <c r="Z488" s="158"/>
      <c r="AA488" s="160"/>
      <c r="AB488" s="160"/>
      <c r="AC488" s="158"/>
      <c r="AD488" s="158"/>
      <c r="AE488" s="160"/>
      <c r="AF488" s="160"/>
      <c r="AG488" s="52"/>
      <c r="AH488" s="52"/>
      <c r="AI488" s="52"/>
      <c r="AJ488" s="52"/>
      <c r="AK488" s="52"/>
      <c r="AL488" s="52"/>
    </row>
    <row r="489" spans="1:38" x14ac:dyDescent="0.2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58"/>
      <c r="Z489" s="158"/>
      <c r="AA489" s="160"/>
      <c r="AB489" s="160"/>
      <c r="AC489" s="158"/>
      <c r="AD489" s="158"/>
      <c r="AE489" s="160"/>
      <c r="AF489" s="160"/>
      <c r="AG489" s="52"/>
      <c r="AH489" s="52"/>
      <c r="AI489" s="52"/>
      <c r="AJ489" s="52"/>
      <c r="AK489" s="52"/>
      <c r="AL489" s="52"/>
    </row>
    <row r="490" spans="1:38" x14ac:dyDescent="0.2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58"/>
      <c r="Z490" s="158"/>
      <c r="AA490" s="160"/>
      <c r="AB490" s="160"/>
      <c r="AC490" s="158"/>
      <c r="AD490" s="158"/>
      <c r="AE490" s="160"/>
      <c r="AF490" s="160"/>
      <c r="AG490" s="52"/>
      <c r="AH490" s="52"/>
      <c r="AI490" s="52"/>
      <c r="AJ490" s="52"/>
      <c r="AK490" s="52"/>
      <c r="AL490" s="52"/>
    </row>
    <row r="491" spans="1:38" x14ac:dyDescent="0.2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58"/>
      <c r="Z491" s="158"/>
      <c r="AA491" s="160"/>
      <c r="AB491" s="160"/>
      <c r="AC491" s="158"/>
      <c r="AD491" s="158"/>
      <c r="AE491" s="160"/>
      <c r="AF491" s="160"/>
      <c r="AG491" s="52"/>
      <c r="AH491" s="52"/>
      <c r="AI491" s="52"/>
      <c r="AJ491" s="52"/>
      <c r="AK491" s="52"/>
      <c r="AL491" s="52"/>
    </row>
    <row r="492" spans="1:38" x14ac:dyDescent="0.2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58"/>
      <c r="Z492" s="158"/>
      <c r="AA492" s="160"/>
      <c r="AB492" s="160"/>
      <c r="AC492" s="158"/>
      <c r="AD492" s="158"/>
      <c r="AE492" s="160"/>
      <c r="AF492" s="160"/>
      <c r="AG492" s="52"/>
      <c r="AH492" s="52"/>
      <c r="AI492" s="52"/>
      <c r="AJ492" s="52"/>
      <c r="AK492" s="52"/>
      <c r="AL492" s="52"/>
    </row>
    <row r="493" spans="1:38" x14ac:dyDescent="0.2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58"/>
      <c r="Z493" s="158"/>
      <c r="AA493" s="160"/>
      <c r="AB493" s="160"/>
      <c r="AC493" s="158"/>
      <c r="AD493" s="158"/>
      <c r="AE493" s="160"/>
      <c r="AF493" s="160"/>
      <c r="AG493" s="52"/>
      <c r="AH493" s="52"/>
      <c r="AI493" s="52"/>
      <c r="AJ493" s="52"/>
      <c r="AK493" s="52"/>
      <c r="AL493" s="52"/>
    </row>
    <row r="494" spans="1:38" x14ac:dyDescent="0.2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58"/>
      <c r="Z494" s="158"/>
      <c r="AA494" s="160"/>
      <c r="AB494" s="160"/>
      <c r="AC494" s="158"/>
      <c r="AD494" s="158"/>
      <c r="AE494" s="160"/>
      <c r="AF494" s="160"/>
      <c r="AG494" s="52"/>
      <c r="AH494" s="52"/>
      <c r="AI494" s="52"/>
      <c r="AJ494" s="52"/>
      <c r="AK494" s="52"/>
      <c r="AL494" s="52"/>
    </row>
    <row r="495" spans="1:38" x14ac:dyDescent="0.2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58"/>
      <c r="Z495" s="158"/>
      <c r="AA495" s="160"/>
      <c r="AB495" s="160"/>
      <c r="AC495" s="158"/>
      <c r="AD495" s="158"/>
      <c r="AE495" s="160"/>
      <c r="AF495" s="160"/>
      <c r="AG495" s="52"/>
      <c r="AH495" s="52"/>
      <c r="AI495" s="52"/>
      <c r="AJ495" s="52"/>
      <c r="AK495" s="52"/>
      <c r="AL495" s="52"/>
    </row>
    <row r="496" spans="1:38" x14ac:dyDescent="0.2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58"/>
      <c r="Z496" s="158"/>
      <c r="AA496" s="160"/>
      <c r="AB496" s="160"/>
      <c r="AC496" s="158"/>
      <c r="AD496" s="158"/>
      <c r="AE496" s="160"/>
      <c r="AF496" s="160"/>
      <c r="AG496" s="52"/>
      <c r="AH496" s="52"/>
      <c r="AI496" s="52"/>
      <c r="AJ496" s="52"/>
      <c r="AK496" s="52"/>
      <c r="AL496" s="52"/>
    </row>
    <row r="497" spans="1:38" x14ac:dyDescent="0.2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58"/>
      <c r="Z497" s="158"/>
      <c r="AA497" s="160"/>
      <c r="AB497" s="160"/>
      <c r="AC497" s="158"/>
      <c r="AD497" s="158"/>
      <c r="AE497" s="160"/>
      <c r="AF497" s="160"/>
      <c r="AG497" s="52"/>
      <c r="AH497" s="52"/>
      <c r="AI497" s="52"/>
      <c r="AJ497" s="52"/>
      <c r="AK497" s="52"/>
      <c r="AL497" s="52"/>
    </row>
    <row r="498" spans="1:38" x14ac:dyDescent="0.2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58"/>
      <c r="Z498" s="158"/>
      <c r="AA498" s="160"/>
      <c r="AB498" s="160"/>
      <c r="AC498" s="158"/>
      <c r="AD498" s="158"/>
      <c r="AE498" s="160"/>
      <c r="AF498" s="160"/>
      <c r="AG498" s="52"/>
      <c r="AH498" s="52"/>
      <c r="AI498" s="52"/>
      <c r="AJ498" s="52"/>
      <c r="AK498" s="52"/>
      <c r="AL498" s="52"/>
    </row>
    <row r="499" spans="1:38" x14ac:dyDescent="0.2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58"/>
      <c r="Z499" s="158"/>
      <c r="AA499" s="160"/>
      <c r="AB499" s="160"/>
      <c r="AC499" s="158"/>
      <c r="AD499" s="158"/>
      <c r="AE499" s="160"/>
      <c r="AF499" s="160"/>
      <c r="AG499" s="52"/>
      <c r="AH499" s="52"/>
      <c r="AI499" s="52"/>
      <c r="AJ499" s="52"/>
      <c r="AK499" s="52"/>
      <c r="AL499" s="52"/>
    </row>
    <row r="500" spans="1:38" x14ac:dyDescent="0.2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60"/>
      <c r="Y500" s="158"/>
      <c r="Z500" s="158"/>
      <c r="AA500" s="160"/>
      <c r="AB500" s="160"/>
      <c r="AC500" s="158"/>
      <c r="AD500" s="158"/>
      <c r="AE500" s="160"/>
      <c r="AF500" s="160"/>
      <c r="AG500" s="52"/>
      <c r="AH500" s="52"/>
      <c r="AI500" s="52"/>
      <c r="AJ500" s="52"/>
      <c r="AK500" s="52"/>
      <c r="AL500" s="52"/>
    </row>
    <row r="501" spans="1:38" x14ac:dyDescent="0.2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58"/>
      <c r="Z501" s="158"/>
      <c r="AA501" s="160"/>
      <c r="AB501" s="160"/>
      <c r="AC501" s="158"/>
      <c r="AD501" s="158"/>
      <c r="AE501" s="160"/>
      <c r="AF501" s="160"/>
      <c r="AG501" s="52"/>
      <c r="AH501" s="52"/>
      <c r="AI501" s="52"/>
      <c r="AJ501" s="52"/>
      <c r="AK501" s="52"/>
      <c r="AL501" s="52"/>
    </row>
    <row r="502" spans="1:38" x14ac:dyDescent="0.2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58"/>
      <c r="Z502" s="158"/>
      <c r="AA502" s="160"/>
      <c r="AB502" s="160"/>
      <c r="AC502" s="158"/>
      <c r="AD502" s="158"/>
      <c r="AE502" s="160"/>
      <c r="AF502" s="160"/>
      <c r="AG502" s="52"/>
      <c r="AH502" s="52"/>
      <c r="AI502" s="52"/>
      <c r="AJ502" s="52"/>
      <c r="AK502" s="52"/>
      <c r="AL502" s="52"/>
    </row>
    <row r="503" spans="1:38" x14ac:dyDescent="0.2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58"/>
      <c r="Z503" s="158"/>
      <c r="AA503" s="160"/>
      <c r="AB503" s="160"/>
      <c r="AC503" s="158"/>
      <c r="AD503" s="158"/>
      <c r="AE503" s="160"/>
      <c r="AF503" s="160"/>
      <c r="AG503" s="52"/>
      <c r="AH503" s="52"/>
      <c r="AI503" s="52"/>
      <c r="AJ503" s="52"/>
      <c r="AK503" s="52"/>
      <c r="AL503" s="52"/>
    </row>
    <row r="504" spans="1:38" x14ac:dyDescent="0.2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  <c r="Y504" s="158"/>
      <c r="Z504" s="158"/>
      <c r="AA504" s="160"/>
      <c r="AB504" s="160"/>
      <c r="AC504" s="158"/>
      <c r="AD504" s="158"/>
      <c r="AE504" s="160"/>
      <c r="AF504" s="160"/>
      <c r="AG504" s="52"/>
      <c r="AH504" s="52"/>
      <c r="AI504" s="52"/>
      <c r="AJ504" s="52"/>
      <c r="AK504" s="52"/>
      <c r="AL504" s="52"/>
    </row>
    <row r="505" spans="1:38" x14ac:dyDescent="0.2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  <c r="Y505" s="158"/>
      <c r="Z505" s="158"/>
      <c r="AA505" s="160"/>
      <c r="AB505" s="160"/>
      <c r="AC505" s="158"/>
      <c r="AD505" s="158"/>
      <c r="AE505" s="160"/>
      <c r="AF505" s="160"/>
      <c r="AG505" s="52"/>
      <c r="AH505" s="52"/>
      <c r="AI505" s="52"/>
      <c r="AJ505" s="52"/>
      <c r="AK505" s="52"/>
      <c r="AL505" s="52"/>
    </row>
    <row r="506" spans="1:38" x14ac:dyDescent="0.2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  <c r="Y506" s="158"/>
      <c r="Z506" s="158"/>
      <c r="AA506" s="160"/>
      <c r="AB506" s="160"/>
      <c r="AC506" s="158"/>
      <c r="AD506" s="158"/>
      <c r="AE506" s="160"/>
      <c r="AF506" s="160"/>
      <c r="AG506" s="52"/>
      <c r="AH506" s="52"/>
      <c r="AI506" s="52"/>
      <c r="AJ506" s="52"/>
      <c r="AK506" s="52"/>
      <c r="AL506" s="52"/>
    </row>
    <row r="507" spans="1:38" x14ac:dyDescent="0.2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58"/>
      <c r="Z507" s="158"/>
      <c r="AA507" s="160"/>
      <c r="AB507" s="160"/>
      <c r="AC507" s="158"/>
      <c r="AD507" s="158"/>
      <c r="AE507" s="160"/>
      <c r="AF507" s="160"/>
      <c r="AG507" s="52"/>
      <c r="AH507" s="52"/>
      <c r="AI507" s="52"/>
      <c r="AJ507" s="52"/>
      <c r="AK507" s="52"/>
      <c r="AL507" s="52"/>
    </row>
    <row r="508" spans="1:38" x14ac:dyDescent="0.2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  <c r="Y508" s="158"/>
      <c r="Z508" s="158"/>
      <c r="AA508" s="160"/>
      <c r="AB508" s="160"/>
      <c r="AC508" s="158"/>
      <c r="AD508" s="158"/>
      <c r="AE508" s="160"/>
      <c r="AF508" s="160"/>
      <c r="AG508" s="52"/>
      <c r="AH508" s="52"/>
      <c r="AI508" s="52"/>
      <c r="AJ508" s="52"/>
      <c r="AK508" s="52"/>
      <c r="AL508" s="52"/>
    </row>
    <row r="509" spans="1:38" x14ac:dyDescent="0.2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58"/>
      <c r="Z509" s="158"/>
      <c r="AA509" s="160"/>
      <c r="AB509" s="160"/>
      <c r="AC509" s="158"/>
      <c r="AD509" s="158"/>
      <c r="AE509" s="160"/>
      <c r="AF509" s="160"/>
      <c r="AG509" s="52"/>
      <c r="AH509" s="52"/>
      <c r="AI509" s="52"/>
      <c r="AJ509" s="52"/>
      <c r="AK509" s="52"/>
      <c r="AL509" s="52"/>
    </row>
    <row r="510" spans="1:38" x14ac:dyDescent="0.2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  <c r="Y510" s="158"/>
      <c r="Z510" s="158"/>
      <c r="AA510" s="160"/>
      <c r="AB510" s="160"/>
      <c r="AC510" s="158"/>
      <c r="AD510" s="158"/>
      <c r="AE510" s="160"/>
      <c r="AF510" s="160"/>
      <c r="AG510" s="52"/>
      <c r="AH510" s="52"/>
      <c r="AI510" s="52"/>
      <c r="AJ510" s="52"/>
      <c r="AK510" s="52"/>
      <c r="AL510" s="52"/>
    </row>
    <row r="511" spans="1:38" x14ac:dyDescent="0.2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58"/>
      <c r="Z511" s="158"/>
      <c r="AA511" s="160"/>
      <c r="AB511" s="160"/>
      <c r="AC511" s="158"/>
      <c r="AD511" s="158"/>
      <c r="AE511" s="160"/>
      <c r="AF511" s="160"/>
      <c r="AG511" s="52"/>
      <c r="AH511" s="52"/>
      <c r="AI511" s="52"/>
      <c r="AJ511" s="52"/>
      <c r="AK511" s="52"/>
      <c r="AL511" s="52"/>
    </row>
    <row r="512" spans="1:38" x14ac:dyDescent="0.2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58"/>
      <c r="Z512" s="158"/>
      <c r="AA512" s="160"/>
      <c r="AB512" s="160"/>
      <c r="AC512" s="158"/>
      <c r="AD512" s="158"/>
      <c r="AE512" s="160"/>
      <c r="AF512" s="160"/>
      <c r="AG512" s="52"/>
      <c r="AH512" s="52"/>
      <c r="AI512" s="52"/>
      <c r="AJ512" s="52"/>
      <c r="AK512" s="52"/>
      <c r="AL512" s="52"/>
    </row>
    <row r="513" spans="1:38" x14ac:dyDescent="0.2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60"/>
      <c r="Y513" s="158"/>
      <c r="Z513" s="158"/>
      <c r="AA513" s="160"/>
      <c r="AB513" s="160"/>
      <c r="AC513" s="158"/>
      <c r="AD513" s="158"/>
      <c r="AE513" s="160"/>
      <c r="AF513" s="160"/>
      <c r="AG513" s="52"/>
      <c r="AH513" s="52"/>
      <c r="AI513" s="52"/>
      <c r="AJ513" s="52"/>
      <c r="AK513" s="52"/>
      <c r="AL513" s="52"/>
    </row>
    <row r="514" spans="1:38" x14ac:dyDescent="0.2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58"/>
      <c r="Z514" s="158"/>
      <c r="AA514" s="160"/>
      <c r="AB514" s="160"/>
      <c r="AC514" s="158"/>
      <c r="AD514" s="158"/>
      <c r="AE514" s="160"/>
      <c r="AF514" s="160"/>
      <c r="AG514" s="52"/>
      <c r="AH514" s="52"/>
      <c r="AI514" s="52"/>
      <c r="AJ514" s="52"/>
      <c r="AK514" s="52"/>
      <c r="AL514" s="52"/>
    </row>
    <row r="515" spans="1:38" x14ac:dyDescent="0.2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58"/>
      <c r="Z515" s="158"/>
      <c r="AA515" s="160"/>
      <c r="AB515" s="160"/>
      <c r="AC515" s="158"/>
      <c r="AD515" s="158"/>
      <c r="AE515" s="160"/>
      <c r="AF515" s="160"/>
      <c r="AG515" s="52"/>
      <c r="AH515" s="52"/>
      <c r="AI515" s="52"/>
      <c r="AJ515" s="52"/>
      <c r="AK515" s="52"/>
      <c r="AL515" s="52"/>
    </row>
    <row r="516" spans="1:38" x14ac:dyDescent="0.2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58"/>
      <c r="Z516" s="158"/>
      <c r="AA516" s="160"/>
      <c r="AB516" s="160"/>
      <c r="AC516" s="158"/>
      <c r="AD516" s="158"/>
      <c r="AE516" s="160"/>
      <c r="AF516" s="160"/>
      <c r="AG516" s="52"/>
      <c r="AH516" s="52"/>
      <c r="AI516" s="52"/>
      <c r="AJ516" s="52"/>
      <c r="AK516" s="52"/>
      <c r="AL516" s="52"/>
    </row>
    <row r="517" spans="1:38" x14ac:dyDescent="0.2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58"/>
      <c r="Z517" s="158"/>
      <c r="AA517" s="160"/>
      <c r="AB517" s="160"/>
      <c r="AC517" s="158"/>
      <c r="AD517" s="158"/>
      <c r="AE517" s="160"/>
      <c r="AF517" s="160"/>
      <c r="AG517" s="52"/>
      <c r="AH517" s="52"/>
      <c r="AI517" s="52"/>
      <c r="AJ517" s="52"/>
      <c r="AK517" s="52"/>
      <c r="AL517" s="52"/>
    </row>
    <row r="518" spans="1:38" x14ac:dyDescent="0.2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58"/>
      <c r="Z518" s="158"/>
      <c r="AA518" s="160"/>
      <c r="AB518" s="160"/>
      <c r="AC518" s="158"/>
      <c r="AD518" s="158"/>
      <c r="AE518" s="160"/>
      <c r="AF518" s="160"/>
      <c r="AG518" s="52"/>
      <c r="AH518" s="52"/>
      <c r="AI518" s="52"/>
      <c r="AJ518" s="52"/>
      <c r="AK518" s="52"/>
      <c r="AL518" s="52"/>
    </row>
    <row r="519" spans="1:38" x14ac:dyDescent="0.2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  <c r="Y519" s="158"/>
      <c r="Z519" s="158"/>
      <c r="AA519" s="160"/>
      <c r="AB519" s="160"/>
      <c r="AC519" s="158"/>
      <c r="AD519" s="158"/>
      <c r="AE519" s="160"/>
      <c r="AF519" s="160"/>
      <c r="AG519" s="52"/>
      <c r="AH519" s="52"/>
      <c r="AI519" s="52"/>
      <c r="AJ519" s="52"/>
      <c r="AK519" s="52"/>
      <c r="AL519" s="52"/>
    </row>
    <row r="520" spans="1:38" x14ac:dyDescent="0.2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  <c r="Y520" s="158"/>
      <c r="Z520" s="158"/>
      <c r="AA520" s="160"/>
      <c r="AB520" s="160"/>
      <c r="AC520" s="158"/>
      <c r="AD520" s="158"/>
      <c r="AE520" s="160"/>
      <c r="AF520" s="160"/>
      <c r="AG520" s="52"/>
      <c r="AH520" s="52"/>
      <c r="AI520" s="52"/>
      <c r="AJ520" s="52"/>
      <c r="AK520" s="52"/>
      <c r="AL520" s="52"/>
    </row>
    <row r="521" spans="1:38" x14ac:dyDescent="0.2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58"/>
      <c r="Z521" s="158"/>
      <c r="AA521" s="160"/>
      <c r="AB521" s="160"/>
      <c r="AC521" s="158"/>
      <c r="AD521" s="158"/>
      <c r="AE521" s="160"/>
      <c r="AF521" s="160"/>
      <c r="AG521" s="52"/>
      <c r="AH521" s="52"/>
      <c r="AI521" s="52"/>
      <c r="AJ521" s="52"/>
      <c r="AK521" s="52"/>
      <c r="AL521" s="52"/>
    </row>
    <row r="522" spans="1:38" x14ac:dyDescent="0.2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  <c r="Y522" s="158"/>
      <c r="Z522" s="158"/>
      <c r="AA522" s="160"/>
      <c r="AB522" s="160"/>
      <c r="AC522" s="158"/>
      <c r="AD522" s="158"/>
      <c r="AE522" s="160"/>
      <c r="AF522" s="160"/>
      <c r="AG522" s="52"/>
      <c r="AH522" s="52"/>
      <c r="AI522" s="52"/>
      <c r="AJ522" s="52"/>
      <c r="AK522" s="52"/>
      <c r="AL522" s="52"/>
    </row>
    <row r="523" spans="1:38" x14ac:dyDescent="0.2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  <c r="Y523" s="158"/>
      <c r="Z523" s="158"/>
      <c r="AA523" s="160"/>
      <c r="AB523" s="160"/>
      <c r="AC523" s="158"/>
      <c r="AD523" s="158"/>
      <c r="AE523" s="160"/>
      <c r="AF523" s="160"/>
      <c r="AG523" s="52"/>
      <c r="AH523" s="52"/>
      <c r="AI523" s="52"/>
      <c r="AJ523" s="52"/>
      <c r="AK523" s="52"/>
      <c r="AL523" s="52"/>
    </row>
    <row r="524" spans="1:38" x14ac:dyDescent="0.2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  <c r="Y524" s="158"/>
      <c r="Z524" s="158"/>
      <c r="AA524" s="160"/>
      <c r="AB524" s="160"/>
      <c r="AC524" s="158"/>
      <c r="AD524" s="158"/>
      <c r="AE524" s="160"/>
      <c r="AF524" s="160"/>
      <c r="AG524" s="52"/>
      <c r="AH524" s="52"/>
      <c r="AI524" s="52"/>
      <c r="AJ524" s="52"/>
      <c r="AK524" s="52"/>
      <c r="AL524" s="52"/>
    </row>
    <row r="525" spans="1:38" x14ac:dyDescent="0.2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  <c r="Y525" s="158"/>
      <c r="Z525" s="158"/>
      <c r="AA525" s="160"/>
      <c r="AB525" s="160"/>
      <c r="AC525" s="158"/>
      <c r="AD525" s="158"/>
      <c r="AE525" s="160"/>
      <c r="AF525" s="160"/>
      <c r="AG525" s="52"/>
      <c r="AH525" s="52"/>
      <c r="AI525" s="52"/>
      <c r="AJ525" s="52"/>
      <c r="AK525" s="52"/>
      <c r="AL525" s="52"/>
    </row>
    <row r="526" spans="1:38" x14ac:dyDescent="0.2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60"/>
      <c r="Y526" s="158"/>
      <c r="Z526" s="158"/>
      <c r="AA526" s="160"/>
      <c r="AB526" s="160"/>
      <c r="AC526" s="158"/>
      <c r="AD526" s="158"/>
      <c r="AE526" s="160"/>
      <c r="AF526" s="160"/>
      <c r="AG526" s="52"/>
      <c r="AH526" s="52"/>
      <c r="AI526" s="52"/>
      <c r="AJ526" s="52"/>
      <c r="AK526" s="52"/>
      <c r="AL526" s="52"/>
    </row>
    <row r="527" spans="1:38" x14ac:dyDescent="0.2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58"/>
      <c r="Z527" s="158"/>
      <c r="AA527" s="160"/>
      <c r="AB527" s="160"/>
      <c r="AC527" s="158"/>
      <c r="AD527" s="158"/>
      <c r="AE527" s="160"/>
      <c r="AF527" s="160"/>
      <c r="AG527" s="52"/>
      <c r="AH527" s="52"/>
      <c r="AI527" s="52"/>
      <c r="AJ527" s="52"/>
      <c r="AK527" s="52"/>
      <c r="AL527" s="52"/>
    </row>
    <row r="528" spans="1:38" x14ac:dyDescent="0.2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58"/>
      <c r="Z528" s="158"/>
      <c r="AA528" s="160"/>
      <c r="AB528" s="160"/>
      <c r="AC528" s="158"/>
      <c r="AD528" s="158"/>
      <c r="AE528" s="160"/>
      <c r="AF528" s="160"/>
      <c r="AG528" s="52"/>
      <c r="AH528" s="52"/>
      <c r="AI528" s="52"/>
      <c r="AJ528" s="52"/>
      <c r="AK528" s="52"/>
      <c r="AL528" s="52"/>
    </row>
    <row r="529" spans="1:38" x14ac:dyDescent="0.2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58"/>
      <c r="Z529" s="158"/>
      <c r="AA529" s="160"/>
      <c r="AB529" s="160"/>
      <c r="AC529" s="158"/>
      <c r="AD529" s="158"/>
      <c r="AE529" s="160"/>
      <c r="AF529" s="160"/>
      <c r="AG529" s="52"/>
      <c r="AH529" s="52"/>
      <c r="AI529" s="52"/>
      <c r="AJ529" s="52"/>
      <c r="AK529" s="52"/>
      <c r="AL529" s="52"/>
    </row>
    <row r="530" spans="1:38" x14ac:dyDescent="0.2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58"/>
      <c r="Z530" s="158"/>
      <c r="AA530" s="160"/>
      <c r="AB530" s="160"/>
      <c r="AC530" s="158"/>
      <c r="AD530" s="158"/>
      <c r="AE530" s="160"/>
      <c r="AF530" s="160"/>
      <c r="AG530" s="52"/>
      <c r="AH530" s="52"/>
      <c r="AI530" s="52"/>
      <c r="AJ530" s="52"/>
      <c r="AK530" s="52"/>
      <c r="AL530" s="52"/>
    </row>
    <row r="531" spans="1:38" x14ac:dyDescent="0.2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58"/>
      <c r="Z531" s="158"/>
      <c r="AA531" s="160"/>
      <c r="AB531" s="160"/>
      <c r="AC531" s="158"/>
      <c r="AD531" s="158"/>
      <c r="AE531" s="160"/>
      <c r="AF531" s="160"/>
      <c r="AG531" s="52"/>
      <c r="AH531" s="52"/>
      <c r="AI531" s="52"/>
      <c r="AJ531" s="52"/>
      <c r="AK531" s="52"/>
      <c r="AL531" s="52"/>
    </row>
    <row r="532" spans="1:38" x14ac:dyDescent="0.2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58"/>
      <c r="Z532" s="158"/>
      <c r="AA532" s="160"/>
      <c r="AB532" s="160"/>
      <c r="AC532" s="158"/>
      <c r="AD532" s="158"/>
      <c r="AE532" s="160"/>
      <c r="AF532" s="160"/>
      <c r="AG532" s="52"/>
      <c r="AH532" s="52"/>
      <c r="AI532" s="52"/>
      <c r="AJ532" s="52"/>
      <c r="AK532" s="52"/>
      <c r="AL532" s="52"/>
    </row>
    <row r="533" spans="1:38" x14ac:dyDescent="0.2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58"/>
      <c r="Z533" s="158"/>
      <c r="AA533" s="160"/>
      <c r="AB533" s="160"/>
      <c r="AC533" s="158"/>
      <c r="AD533" s="158"/>
      <c r="AE533" s="160"/>
      <c r="AF533" s="160"/>
      <c r="AG533" s="52"/>
      <c r="AH533" s="52"/>
      <c r="AI533" s="52"/>
      <c r="AJ533" s="52"/>
      <c r="AK533" s="52"/>
      <c r="AL533" s="52"/>
    </row>
    <row r="534" spans="1:38" x14ac:dyDescent="0.2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58"/>
      <c r="Z534" s="158"/>
      <c r="AA534" s="160"/>
      <c r="AB534" s="160"/>
      <c r="AC534" s="158"/>
      <c r="AD534" s="158"/>
      <c r="AE534" s="160"/>
      <c r="AF534" s="160"/>
      <c r="AG534" s="52"/>
      <c r="AH534" s="52"/>
      <c r="AI534" s="52"/>
      <c r="AJ534" s="52"/>
      <c r="AK534" s="52"/>
      <c r="AL534" s="52"/>
    </row>
    <row r="535" spans="1:38" x14ac:dyDescent="0.2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58"/>
      <c r="Z535" s="158"/>
      <c r="AA535" s="160"/>
      <c r="AB535" s="160"/>
      <c r="AC535" s="158"/>
      <c r="AD535" s="158"/>
      <c r="AE535" s="160"/>
      <c r="AF535" s="160"/>
      <c r="AG535" s="52"/>
      <c r="AH535" s="52"/>
      <c r="AI535" s="52"/>
      <c r="AJ535" s="52"/>
      <c r="AK535" s="52"/>
      <c r="AL535" s="52"/>
    </row>
    <row r="536" spans="1:38" x14ac:dyDescent="0.2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58"/>
      <c r="Z536" s="158"/>
      <c r="AA536" s="160"/>
      <c r="AB536" s="160"/>
      <c r="AC536" s="158"/>
      <c r="AD536" s="158"/>
      <c r="AE536" s="160"/>
      <c r="AF536" s="160"/>
      <c r="AG536" s="52"/>
      <c r="AH536" s="52"/>
      <c r="AI536" s="52"/>
      <c r="AJ536" s="52"/>
      <c r="AK536" s="52"/>
      <c r="AL536" s="52"/>
    </row>
    <row r="537" spans="1:38" x14ac:dyDescent="0.2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58"/>
      <c r="Z537" s="158"/>
      <c r="AA537" s="160"/>
      <c r="AB537" s="160"/>
      <c r="AC537" s="158"/>
      <c r="AD537" s="158"/>
      <c r="AE537" s="160"/>
      <c r="AF537" s="160"/>
      <c r="AG537" s="52"/>
      <c r="AH537" s="52"/>
      <c r="AI537" s="52"/>
      <c r="AJ537" s="52"/>
      <c r="AK537" s="52"/>
      <c r="AL537" s="52"/>
    </row>
    <row r="538" spans="1:38" x14ac:dyDescent="0.2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58"/>
      <c r="Z538" s="158"/>
      <c r="AA538" s="160"/>
      <c r="AB538" s="160"/>
      <c r="AC538" s="158"/>
      <c r="AD538" s="158"/>
      <c r="AE538" s="160"/>
      <c r="AF538" s="160"/>
      <c r="AG538" s="52"/>
      <c r="AH538" s="52"/>
      <c r="AI538" s="52"/>
      <c r="AJ538" s="52"/>
      <c r="AK538" s="52"/>
      <c r="AL538" s="52"/>
    </row>
    <row r="539" spans="1:38" x14ac:dyDescent="0.2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58"/>
      <c r="Z539" s="158"/>
      <c r="AA539" s="160"/>
      <c r="AB539" s="160"/>
      <c r="AC539" s="158"/>
      <c r="AD539" s="158"/>
      <c r="AE539" s="160"/>
      <c r="AF539" s="160"/>
      <c r="AG539" s="52"/>
      <c r="AH539" s="52"/>
      <c r="AI539" s="52"/>
      <c r="AJ539" s="52"/>
      <c r="AK539" s="52"/>
      <c r="AL539" s="52"/>
    </row>
    <row r="540" spans="1:38" x14ac:dyDescent="0.2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58"/>
      <c r="Z540" s="158"/>
      <c r="AA540" s="160"/>
      <c r="AB540" s="160"/>
      <c r="AC540" s="158"/>
      <c r="AD540" s="158"/>
      <c r="AE540" s="160"/>
      <c r="AF540" s="160"/>
      <c r="AG540" s="52"/>
      <c r="AH540" s="52"/>
      <c r="AI540" s="52"/>
      <c r="AJ540" s="52"/>
      <c r="AK540" s="52"/>
      <c r="AL540" s="52"/>
    </row>
    <row r="541" spans="1:38" x14ac:dyDescent="0.2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58"/>
      <c r="Z541" s="158"/>
      <c r="AA541" s="160"/>
      <c r="AB541" s="160"/>
      <c r="AC541" s="158"/>
      <c r="AD541" s="158"/>
      <c r="AE541" s="160"/>
      <c r="AF541" s="160"/>
      <c r="AG541" s="52"/>
      <c r="AH541" s="52"/>
      <c r="AI541" s="52"/>
      <c r="AJ541" s="52"/>
      <c r="AK541" s="52"/>
      <c r="AL541" s="52"/>
    </row>
    <row r="542" spans="1:38" x14ac:dyDescent="0.2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58"/>
      <c r="Z542" s="158"/>
      <c r="AA542" s="160"/>
      <c r="AB542" s="160"/>
      <c r="AC542" s="158"/>
      <c r="AD542" s="158"/>
      <c r="AE542" s="160"/>
      <c r="AF542" s="160"/>
      <c r="AG542" s="52"/>
      <c r="AH542" s="52"/>
      <c r="AI542" s="52"/>
      <c r="AJ542" s="52"/>
      <c r="AK542" s="52"/>
      <c r="AL542" s="52"/>
    </row>
    <row r="543" spans="1:38" x14ac:dyDescent="0.2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58"/>
      <c r="Z543" s="158"/>
      <c r="AA543" s="160"/>
      <c r="AB543" s="160"/>
      <c r="AC543" s="158"/>
      <c r="AD543" s="158"/>
      <c r="AE543" s="160"/>
      <c r="AF543" s="160"/>
      <c r="AG543" s="52"/>
      <c r="AH543" s="52"/>
      <c r="AI543" s="52"/>
      <c r="AJ543" s="52"/>
      <c r="AK543" s="52"/>
      <c r="AL543" s="52"/>
    </row>
    <row r="544" spans="1:38" x14ac:dyDescent="0.2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58"/>
      <c r="Z544" s="158"/>
      <c r="AA544" s="160"/>
      <c r="AB544" s="160"/>
      <c r="AC544" s="158"/>
      <c r="AD544" s="158"/>
      <c r="AE544" s="160"/>
      <c r="AF544" s="160"/>
      <c r="AG544" s="52"/>
      <c r="AH544" s="52"/>
      <c r="AI544" s="52"/>
      <c r="AJ544" s="52"/>
      <c r="AK544" s="52"/>
      <c r="AL544" s="52"/>
    </row>
    <row r="545" spans="1:38" x14ac:dyDescent="0.2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58"/>
      <c r="Z545" s="158"/>
      <c r="AA545" s="160"/>
      <c r="AB545" s="160"/>
      <c r="AC545" s="158"/>
      <c r="AD545" s="158"/>
      <c r="AE545" s="160"/>
      <c r="AF545" s="160"/>
      <c r="AG545" s="52"/>
      <c r="AH545" s="52"/>
      <c r="AI545" s="52"/>
      <c r="AJ545" s="52"/>
      <c r="AK545" s="52"/>
      <c r="AL545" s="52"/>
    </row>
    <row r="546" spans="1:38" x14ac:dyDescent="0.2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58"/>
      <c r="Z546" s="158"/>
      <c r="AA546" s="160"/>
      <c r="AB546" s="160"/>
      <c r="AC546" s="158"/>
      <c r="AD546" s="158"/>
      <c r="AE546" s="160"/>
      <c r="AF546" s="160"/>
      <c r="AG546" s="52"/>
      <c r="AH546" s="52"/>
      <c r="AI546" s="52"/>
      <c r="AJ546" s="52"/>
      <c r="AK546" s="52"/>
      <c r="AL546" s="52"/>
    </row>
    <row r="547" spans="1:38" x14ac:dyDescent="0.2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58"/>
      <c r="Z547" s="158"/>
      <c r="AA547" s="160"/>
      <c r="AB547" s="160"/>
      <c r="AC547" s="158"/>
      <c r="AD547" s="158"/>
      <c r="AE547" s="160"/>
      <c r="AF547" s="160"/>
      <c r="AG547" s="52"/>
      <c r="AH547" s="52"/>
      <c r="AI547" s="52"/>
      <c r="AJ547" s="52"/>
      <c r="AK547" s="52"/>
      <c r="AL547" s="52"/>
    </row>
    <row r="548" spans="1:38" x14ac:dyDescent="0.2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58"/>
      <c r="Z548" s="158"/>
      <c r="AA548" s="160"/>
      <c r="AB548" s="160"/>
      <c r="AC548" s="158"/>
      <c r="AD548" s="158"/>
      <c r="AE548" s="160"/>
      <c r="AF548" s="160"/>
      <c r="AG548" s="52"/>
      <c r="AH548" s="52"/>
      <c r="AI548" s="52"/>
      <c r="AJ548" s="52"/>
      <c r="AK548" s="52"/>
      <c r="AL548" s="52"/>
    </row>
    <row r="549" spans="1:38" x14ac:dyDescent="0.2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58"/>
      <c r="Z549" s="158"/>
      <c r="AA549" s="160"/>
      <c r="AB549" s="160"/>
      <c r="AC549" s="158"/>
      <c r="AD549" s="158"/>
      <c r="AE549" s="160"/>
      <c r="AF549" s="160"/>
      <c r="AG549" s="52"/>
      <c r="AH549" s="52"/>
      <c r="AI549" s="52"/>
      <c r="AJ549" s="52"/>
      <c r="AK549" s="52"/>
      <c r="AL549" s="52"/>
    </row>
    <row r="550" spans="1:38" x14ac:dyDescent="0.2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58"/>
      <c r="Z550" s="158"/>
      <c r="AA550" s="160"/>
      <c r="AB550" s="160"/>
      <c r="AC550" s="158"/>
      <c r="AD550" s="158"/>
      <c r="AE550" s="160"/>
      <c r="AF550" s="160"/>
      <c r="AG550" s="52"/>
      <c r="AH550" s="52"/>
      <c r="AI550" s="52"/>
      <c r="AJ550" s="52"/>
      <c r="AK550" s="52"/>
      <c r="AL550" s="52"/>
    </row>
    <row r="551" spans="1:38" x14ac:dyDescent="0.2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58"/>
      <c r="Z551" s="158"/>
      <c r="AA551" s="160"/>
      <c r="AB551" s="160"/>
      <c r="AC551" s="158"/>
      <c r="AD551" s="158"/>
      <c r="AE551" s="160"/>
      <c r="AF551" s="160"/>
      <c r="AG551" s="52"/>
      <c r="AH551" s="52"/>
      <c r="AI551" s="52"/>
      <c r="AJ551" s="52"/>
      <c r="AK551" s="52"/>
      <c r="AL551" s="52"/>
    </row>
    <row r="552" spans="1:38" x14ac:dyDescent="0.2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58"/>
      <c r="Z552" s="158"/>
      <c r="AA552" s="160"/>
      <c r="AB552" s="160"/>
      <c r="AC552" s="158"/>
      <c r="AD552" s="158"/>
      <c r="AE552" s="160"/>
      <c r="AF552" s="160"/>
      <c r="AG552" s="52"/>
      <c r="AH552" s="52"/>
      <c r="AI552" s="52"/>
      <c r="AJ552" s="52"/>
      <c r="AK552" s="52"/>
      <c r="AL552" s="52"/>
    </row>
    <row r="553" spans="1:38" x14ac:dyDescent="0.2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58"/>
      <c r="Z553" s="158"/>
      <c r="AA553" s="160"/>
      <c r="AB553" s="160"/>
      <c r="AC553" s="158"/>
      <c r="AD553" s="158"/>
      <c r="AE553" s="160"/>
      <c r="AF553" s="160"/>
      <c r="AG553" s="52"/>
      <c r="AH553" s="52"/>
      <c r="AI553" s="52"/>
      <c r="AJ553" s="52"/>
      <c r="AK553" s="52"/>
      <c r="AL553" s="52"/>
    </row>
    <row r="554" spans="1:38" x14ac:dyDescent="0.2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58"/>
      <c r="Z554" s="158"/>
      <c r="AA554" s="160"/>
      <c r="AB554" s="160"/>
      <c r="AC554" s="158"/>
      <c r="AD554" s="158"/>
      <c r="AE554" s="160"/>
      <c r="AF554" s="160"/>
      <c r="AG554" s="52"/>
      <c r="AH554" s="52"/>
      <c r="AI554" s="52"/>
      <c r="AJ554" s="52"/>
      <c r="AK554" s="52"/>
      <c r="AL554" s="52"/>
    </row>
    <row r="555" spans="1:38" x14ac:dyDescent="0.2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58"/>
      <c r="Z555" s="158"/>
      <c r="AA555" s="160"/>
      <c r="AB555" s="160"/>
      <c r="AC555" s="158"/>
      <c r="AD555" s="158"/>
      <c r="AE555" s="160"/>
      <c r="AF555" s="160"/>
      <c r="AG555" s="52"/>
      <c r="AH555" s="52"/>
      <c r="AI555" s="52"/>
      <c r="AJ555" s="52"/>
      <c r="AK555" s="52"/>
      <c r="AL555" s="52"/>
    </row>
    <row r="556" spans="1:38" x14ac:dyDescent="0.2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58"/>
      <c r="Z556" s="158"/>
      <c r="AA556" s="160"/>
      <c r="AB556" s="160"/>
      <c r="AC556" s="158"/>
      <c r="AD556" s="158"/>
      <c r="AE556" s="160"/>
      <c r="AF556" s="160"/>
      <c r="AG556" s="52"/>
      <c r="AH556" s="52"/>
      <c r="AI556" s="52"/>
      <c r="AJ556" s="52"/>
      <c r="AK556" s="52"/>
      <c r="AL556" s="52"/>
    </row>
    <row r="557" spans="1:38" x14ac:dyDescent="0.2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58"/>
      <c r="Z557" s="158"/>
      <c r="AA557" s="160"/>
      <c r="AB557" s="160"/>
      <c r="AC557" s="158"/>
      <c r="AD557" s="158"/>
      <c r="AE557" s="160"/>
      <c r="AF557" s="160"/>
      <c r="AG557" s="52"/>
      <c r="AH557" s="52"/>
      <c r="AI557" s="52"/>
      <c r="AJ557" s="52"/>
      <c r="AK557" s="52"/>
      <c r="AL557" s="52"/>
    </row>
    <row r="558" spans="1:38" x14ac:dyDescent="0.2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58"/>
      <c r="Z558" s="158"/>
      <c r="AA558" s="160"/>
      <c r="AB558" s="160"/>
      <c r="AC558" s="158"/>
      <c r="AD558" s="158"/>
      <c r="AE558" s="160"/>
      <c r="AF558" s="160"/>
      <c r="AG558" s="52"/>
      <c r="AH558" s="52"/>
      <c r="AI558" s="52"/>
      <c r="AJ558" s="52"/>
      <c r="AK558" s="52"/>
      <c r="AL558" s="52"/>
    </row>
    <row r="559" spans="1:38" x14ac:dyDescent="0.2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58"/>
      <c r="Z559" s="158"/>
      <c r="AA559" s="160"/>
      <c r="AB559" s="160"/>
      <c r="AC559" s="158"/>
      <c r="AD559" s="158"/>
      <c r="AE559" s="160"/>
      <c r="AF559" s="160"/>
      <c r="AG559" s="52"/>
      <c r="AH559" s="52"/>
      <c r="AI559" s="52"/>
      <c r="AJ559" s="52"/>
      <c r="AK559" s="52"/>
      <c r="AL559" s="52"/>
    </row>
    <row r="560" spans="1:38" x14ac:dyDescent="0.2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58"/>
      <c r="Z560" s="158"/>
      <c r="AA560" s="160"/>
      <c r="AB560" s="160"/>
      <c r="AC560" s="158"/>
      <c r="AD560" s="158"/>
      <c r="AE560" s="160"/>
      <c r="AF560" s="160"/>
      <c r="AG560" s="52"/>
      <c r="AH560" s="52"/>
      <c r="AI560" s="52"/>
      <c r="AJ560" s="52"/>
      <c r="AK560" s="52"/>
      <c r="AL560" s="52"/>
    </row>
    <row r="561" spans="1:38" x14ac:dyDescent="0.2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58"/>
      <c r="Z561" s="158"/>
      <c r="AA561" s="160"/>
      <c r="AB561" s="160"/>
      <c r="AC561" s="158"/>
      <c r="AD561" s="158"/>
      <c r="AE561" s="160"/>
      <c r="AF561" s="160"/>
      <c r="AG561" s="52"/>
      <c r="AH561" s="52"/>
      <c r="AI561" s="52"/>
      <c r="AJ561" s="52"/>
      <c r="AK561" s="52"/>
      <c r="AL561" s="52"/>
    </row>
    <row r="562" spans="1:38" x14ac:dyDescent="0.2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58"/>
      <c r="Z562" s="158"/>
      <c r="AA562" s="160"/>
      <c r="AB562" s="160"/>
      <c r="AC562" s="158"/>
      <c r="AD562" s="158"/>
      <c r="AE562" s="160"/>
      <c r="AF562" s="160"/>
      <c r="AG562" s="52"/>
      <c r="AH562" s="52"/>
      <c r="AI562" s="52"/>
      <c r="AJ562" s="52"/>
      <c r="AK562" s="52"/>
      <c r="AL562" s="52"/>
    </row>
    <row r="563" spans="1:38" x14ac:dyDescent="0.2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58"/>
      <c r="Z563" s="158"/>
      <c r="AA563" s="160"/>
      <c r="AB563" s="160"/>
      <c r="AC563" s="158"/>
      <c r="AD563" s="158"/>
      <c r="AE563" s="160"/>
      <c r="AF563" s="160"/>
      <c r="AG563" s="52"/>
      <c r="AH563" s="52"/>
      <c r="AI563" s="52"/>
      <c r="AJ563" s="52"/>
      <c r="AK563" s="52"/>
      <c r="AL563" s="52"/>
    </row>
    <row r="564" spans="1:38" x14ac:dyDescent="0.2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58"/>
      <c r="Z564" s="158"/>
      <c r="AA564" s="160"/>
      <c r="AB564" s="160"/>
      <c r="AC564" s="158"/>
      <c r="AD564" s="158"/>
      <c r="AE564" s="160"/>
      <c r="AF564" s="160"/>
      <c r="AG564" s="52"/>
      <c r="AH564" s="52"/>
      <c r="AI564" s="52"/>
      <c r="AJ564" s="52"/>
      <c r="AK564" s="52"/>
      <c r="AL564" s="52"/>
    </row>
    <row r="565" spans="1:38" x14ac:dyDescent="0.2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58"/>
      <c r="Z565" s="158"/>
      <c r="AA565" s="160"/>
      <c r="AB565" s="160"/>
      <c r="AC565" s="158"/>
      <c r="AD565" s="158"/>
      <c r="AE565" s="160"/>
      <c r="AF565" s="160"/>
      <c r="AG565" s="52"/>
      <c r="AH565" s="52"/>
      <c r="AI565" s="52"/>
      <c r="AJ565" s="52"/>
      <c r="AK565" s="52"/>
      <c r="AL565" s="52"/>
    </row>
    <row r="566" spans="1:38" x14ac:dyDescent="0.2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58"/>
      <c r="Z566" s="158"/>
      <c r="AA566" s="160"/>
      <c r="AB566" s="160"/>
      <c r="AC566" s="158"/>
      <c r="AD566" s="158"/>
      <c r="AE566" s="160"/>
      <c r="AF566" s="160"/>
      <c r="AG566" s="52"/>
      <c r="AH566" s="52"/>
      <c r="AI566" s="52"/>
      <c r="AJ566" s="52"/>
      <c r="AK566" s="52"/>
      <c r="AL566" s="52"/>
    </row>
    <row r="567" spans="1:38" x14ac:dyDescent="0.2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58"/>
      <c r="Z567" s="158"/>
      <c r="AA567" s="160"/>
      <c r="AB567" s="160"/>
      <c r="AC567" s="158"/>
      <c r="AD567" s="158"/>
      <c r="AE567" s="160"/>
      <c r="AF567" s="160"/>
      <c r="AG567" s="52"/>
      <c r="AH567" s="52"/>
      <c r="AI567" s="52"/>
      <c r="AJ567" s="52"/>
      <c r="AK567" s="52"/>
      <c r="AL567" s="52"/>
    </row>
    <row r="568" spans="1:38" x14ac:dyDescent="0.2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58"/>
      <c r="Z568" s="158"/>
      <c r="AA568" s="160"/>
      <c r="AB568" s="160"/>
      <c r="AC568" s="158"/>
      <c r="AD568" s="158"/>
      <c r="AE568" s="160"/>
      <c r="AF568" s="160"/>
      <c r="AG568" s="52"/>
      <c r="AH568" s="52"/>
      <c r="AI568" s="52"/>
      <c r="AJ568" s="52"/>
      <c r="AK568" s="52"/>
      <c r="AL568" s="52"/>
    </row>
    <row r="569" spans="1:38" x14ac:dyDescent="0.2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58"/>
      <c r="Z569" s="158"/>
      <c r="AA569" s="160"/>
      <c r="AB569" s="160"/>
      <c r="AC569" s="158"/>
      <c r="AD569" s="158"/>
      <c r="AE569" s="160"/>
      <c r="AF569" s="160"/>
      <c r="AG569" s="52"/>
      <c r="AH569" s="52"/>
      <c r="AI569" s="52"/>
      <c r="AJ569" s="52"/>
      <c r="AK569" s="52"/>
      <c r="AL569" s="52"/>
    </row>
    <row r="570" spans="1:38" x14ac:dyDescent="0.2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58"/>
      <c r="Z570" s="158"/>
      <c r="AA570" s="160"/>
      <c r="AB570" s="160"/>
      <c r="AC570" s="158"/>
      <c r="AD570" s="158"/>
      <c r="AE570" s="160"/>
      <c r="AF570" s="160"/>
      <c r="AG570" s="52"/>
      <c r="AH570" s="52"/>
      <c r="AI570" s="52"/>
      <c r="AJ570" s="52"/>
      <c r="AK570" s="52"/>
      <c r="AL570" s="52"/>
    </row>
    <row r="571" spans="1:38" x14ac:dyDescent="0.2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58"/>
      <c r="Z571" s="158"/>
      <c r="AA571" s="160"/>
      <c r="AB571" s="160"/>
      <c r="AC571" s="158"/>
      <c r="AD571" s="158"/>
      <c r="AE571" s="160"/>
      <c r="AF571" s="160"/>
      <c r="AG571" s="52"/>
      <c r="AH571" s="52"/>
      <c r="AI571" s="52"/>
      <c r="AJ571" s="52"/>
      <c r="AK571" s="52"/>
      <c r="AL571" s="52"/>
    </row>
    <row r="572" spans="1:38" x14ac:dyDescent="0.2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58"/>
      <c r="Z572" s="158"/>
      <c r="AA572" s="160"/>
      <c r="AB572" s="160"/>
      <c r="AC572" s="158"/>
      <c r="AD572" s="158"/>
      <c r="AE572" s="160"/>
      <c r="AF572" s="160"/>
      <c r="AG572" s="52"/>
      <c r="AH572" s="52"/>
      <c r="AI572" s="52"/>
      <c r="AJ572" s="52"/>
      <c r="AK572" s="52"/>
      <c r="AL572" s="52"/>
    </row>
    <row r="573" spans="1:38" x14ac:dyDescent="0.2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58"/>
      <c r="Z573" s="158"/>
      <c r="AA573" s="160"/>
      <c r="AB573" s="160"/>
      <c r="AC573" s="158"/>
      <c r="AD573" s="158"/>
      <c r="AE573" s="160"/>
      <c r="AF573" s="160"/>
      <c r="AG573" s="52"/>
      <c r="AH573" s="52"/>
      <c r="AI573" s="52"/>
      <c r="AJ573" s="52"/>
      <c r="AK573" s="52"/>
      <c r="AL573" s="52"/>
    </row>
    <row r="574" spans="1:38" x14ac:dyDescent="0.2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58"/>
      <c r="Z574" s="158"/>
      <c r="AA574" s="160"/>
      <c r="AB574" s="160"/>
      <c r="AC574" s="158"/>
      <c r="AD574" s="158"/>
      <c r="AE574" s="160"/>
      <c r="AF574" s="160"/>
      <c r="AG574" s="52"/>
      <c r="AH574" s="52"/>
      <c r="AI574" s="52"/>
      <c r="AJ574" s="52"/>
      <c r="AK574" s="52"/>
      <c r="AL574" s="52"/>
    </row>
    <row r="575" spans="1:38" x14ac:dyDescent="0.2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58"/>
      <c r="Z575" s="158"/>
      <c r="AA575" s="160"/>
      <c r="AB575" s="160"/>
      <c r="AC575" s="158"/>
      <c r="AD575" s="158"/>
      <c r="AE575" s="160"/>
      <c r="AF575" s="160"/>
      <c r="AG575" s="52"/>
      <c r="AH575" s="52"/>
      <c r="AI575" s="52"/>
      <c r="AJ575" s="52"/>
      <c r="AK575" s="52"/>
      <c r="AL575" s="52"/>
    </row>
    <row r="576" spans="1:38" x14ac:dyDescent="0.2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58"/>
      <c r="Z576" s="158"/>
      <c r="AA576" s="160"/>
      <c r="AB576" s="160"/>
      <c r="AC576" s="158"/>
      <c r="AD576" s="158"/>
      <c r="AE576" s="160"/>
      <c r="AF576" s="160"/>
      <c r="AG576" s="52"/>
      <c r="AH576" s="52"/>
      <c r="AI576" s="52"/>
      <c r="AJ576" s="52"/>
      <c r="AK576" s="52"/>
      <c r="AL576" s="52"/>
    </row>
    <row r="577" spans="1:38" x14ac:dyDescent="0.2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58"/>
      <c r="Z577" s="158"/>
      <c r="AA577" s="160"/>
      <c r="AB577" s="160"/>
      <c r="AC577" s="158"/>
      <c r="AD577" s="158"/>
      <c r="AE577" s="160"/>
      <c r="AF577" s="160"/>
      <c r="AG577" s="52"/>
      <c r="AH577" s="52"/>
      <c r="AI577" s="52"/>
      <c r="AJ577" s="52"/>
      <c r="AK577" s="52"/>
      <c r="AL577" s="52"/>
    </row>
    <row r="578" spans="1:38" x14ac:dyDescent="0.2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58"/>
      <c r="Z578" s="158"/>
      <c r="AA578" s="160"/>
      <c r="AB578" s="160"/>
      <c r="AC578" s="158"/>
      <c r="AD578" s="158"/>
      <c r="AE578" s="160"/>
      <c r="AF578" s="160"/>
      <c r="AG578" s="52"/>
      <c r="AH578" s="52"/>
      <c r="AI578" s="52"/>
      <c r="AJ578" s="52"/>
      <c r="AK578" s="52"/>
      <c r="AL578" s="52"/>
    </row>
    <row r="579" spans="1:38" x14ac:dyDescent="0.2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58"/>
      <c r="Z579" s="158"/>
      <c r="AA579" s="160"/>
      <c r="AB579" s="160"/>
      <c r="AC579" s="158"/>
      <c r="AD579" s="158"/>
      <c r="AE579" s="160"/>
      <c r="AF579" s="160"/>
      <c r="AG579" s="52"/>
      <c r="AH579" s="52"/>
      <c r="AI579" s="52"/>
      <c r="AJ579" s="52"/>
      <c r="AK579" s="52"/>
      <c r="AL579" s="52"/>
    </row>
    <row r="580" spans="1:38" x14ac:dyDescent="0.2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58"/>
      <c r="Z580" s="158"/>
      <c r="AA580" s="160"/>
      <c r="AB580" s="160"/>
      <c r="AC580" s="158"/>
      <c r="AD580" s="158"/>
      <c r="AE580" s="160"/>
      <c r="AF580" s="160"/>
      <c r="AG580" s="52"/>
      <c r="AH580" s="52"/>
      <c r="AI580" s="52"/>
      <c r="AJ580" s="52"/>
      <c r="AK580" s="52"/>
      <c r="AL580" s="52"/>
    </row>
    <row r="581" spans="1:38" x14ac:dyDescent="0.2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58"/>
      <c r="Z581" s="158"/>
      <c r="AA581" s="160"/>
      <c r="AB581" s="160"/>
      <c r="AC581" s="158"/>
      <c r="AD581" s="158"/>
      <c r="AE581" s="160"/>
      <c r="AF581" s="160"/>
      <c r="AG581" s="52"/>
      <c r="AH581" s="52"/>
      <c r="AI581" s="52"/>
      <c r="AJ581" s="52"/>
      <c r="AK581" s="52"/>
      <c r="AL581" s="52"/>
    </row>
    <row r="582" spans="1:38" x14ac:dyDescent="0.2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58"/>
      <c r="Z582" s="158"/>
      <c r="AA582" s="160"/>
      <c r="AB582" s="160"/>
      <c r="AC582" s="158"/>
      <c r="AD582" s="158"/>
      <c r="AE582" s="160"/>
      <c r="AF582" s="160"/>
      <c r="AG582" s="52"/>
      <c r="AH582" s="52"/>
      <c r="AI582" s="52"/>
      <c r="AJ582" s="52"/>
      <c r="AK582" s="52"/>
      <c r="AL582" s="52"/>
    </row>
    <row r="583" spans="1:38" x14ac:dyDescent="0.2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58"/>
      <c r="Z583" s="158"/>
      <c r="AA583" s="160"/>
      <c r="AB583" s="160"/>
      <c r="AC583" s="158"/>
      <c r="AD583" s="158"/>
      <c r="AE583" s="160"/>
      <c r="AF583" s="160"/>
      <c r="AG583" s="52"/>
      <c r="AH583" s="52"/>
      <c r="AI583" s="52"/>
      <c r="AJ583" s="52"/>
      <c r="AK583" s="52"/>
      <c r="AL583" s="52"/>
    </row>
    <row r="584" spans="1:38" x14ac:dyDescent="0.2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58"/>
      <c r="Z584" s="158"/>
      <c r="AA584" s="160"/>
      <c r="AB584" s="160"/>
      <c r="AC584" s="158"/>
      <c r="AD584" s="158"/>
      <c r="AE584" s="160"/>
      <c r="AF584" s="160"/>
      <c r="AG584" s="52"/>
      <c r="AH584" s="52"/>
      <c r="AI584" s="52"/>
      <c r="AJ584" s="52"/>
      <c r="AK584" s="52"/>
      <c r="AL584" s="52"/>
    </row>
    <row r="585" spans="1:38" x14ac:dyDescent="0.2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58"/>
      <c r="Z585" s="158"/>
      <c r="AA585" s="160"/>
      <c r="AB585" s="160"/>
      <c r="AC585" s="158"/>
      <c r="AD585" s="158"/>
      <c r="AE585" s="160"/>
      <c r="AF585" s="160"/>
      <c r="AG585" s="52"/>
      <c r="AH585" s="52"/>
      <c r="AI585" s="52"/>
      <c r="AJ585" s="52"/>
      <c r="AK585" s="52"/>
      <c r="AL585" s="52"/>
    </row>
    <row r="586" spans="1:38" x14ac:dyDescent="0.2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58"/>
      <c r="Z586" s="158"/>
      <c r="AA586" s="160"/>
      <c r="AB586" s="160"/>
      <c r="AC586" s="158"/>
      <c r="AD586" s="158"/>
      <c r="AE586" s="160"/>
      <c r="AF586" s="160"/>
      <c r="AG586" s="52"/>
      <c r="AH586" s="52"/>
      <c r="AI586" s="52"/>
      <c r="AJ586" s="52"/>
      <c r="AK586" s="52"/>
      <c r="AL586" s="52"/>
    </row>
    <row r="587" spans="1:38" x14ac:dyDescent="0.2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58"/>
      <c r="Z587" s="158"/>
      <c r="AA587" s="160"/>
      <c r="AB587" s="160"/>
      <c r="AC587" s="158"/>
      <c r="AD587" s="158"/>
      <c r="AE587" s="160"/>
      <c r="AF587" s="160"/>
      <c r="AG587" s="52"/>
      <c r="AH587" s="52"/>
      <c r="AI587" s="52"/>
      <c r="AJ587" s="52"/>
      <c r="AK587" s="52"/>
      <c r="AL587" s="52"/>
    </row>
    <row r="588" spans="1:38" x14ac:dyDescent="0.2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58"/>
      <c r="Z588" s="158"/>
      <c r="AA588" s="160"/>
      <c r="AB588" s="160"/>
      <c r="AC588" s="158"/>
      <c r="AD588" s="158"/>
      <c r="AE588" s="160"/>
      <c r="AF588" s="160"/>
      <c r="AG588" s="52"/>
      <c r="AH588" s="52"/>
      <c r="AI588" s="52"/>
      <c r="AJ588" s="52"/>
      <c r="AK588" s="52"/>
      <c r="AL588" s="52"/>
    </row>
    <row r="589" spans="1:38" x14ac:dyDescent="0.2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58"/>
      <c r="Z589" s="158"/>
      <c r="AA589" s="160"/>
      <c r="AB589" s="160"/>
      <c r="AC589" s="158"/>
      <c r="AD589" s="158"/>
      <c r="AE589" s="160"/>
      <c r="AF589" s="160"/>
      <c r="AG589" s="52"/>
      <c r="AH589" s="52"/>
      <c r="AI589" s="52"/>
      <c r="AJ589" s="52"/>
      <c r="AK589" s="52"/>
      <c r="AL589" s="52"/>
    </row>
    <row r="590" spans="1:38" x14ac:dyDescent="0.2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58"/>
      <c r="Z590" s="158"/>
      <c r="AA590" s="160"/>
      <c r="AB590" s="160"/>
      <c r="AC590" s="158"/>
      <c r="AD590" s="158"/>
      <c r="AE590" s="160"/>
      <c r="AF590" s="160"/>
      <c r="AG590" s="52"/>
      <c r="AH590" s="52"/>
      <c r="AI590" s="52"/>
      <c r="AJ590" s="52"/>
      <c r="AK590" s="52"/>
      <c r="AL590" s="52"/>
    </row>
    <row r="591" spans="1:38" x14ac:dyDescent="0.2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58"/>
      <c r="Z591" s="158"/>
      <c r="AA591" s="160"/>
      <c r="AB591" s="160"/>
      <c r="AC591" s="158"/>
      <c r="AD591" s="158"/>
      <c r="AE591" s="160"/>
      <c r="AF591" s="160"/>
      <c r="AG591" s="52"/>
      <c r="AH591" s="52"/>
      <c r="AI591" s="52"/>
      <c r="AJ591" s="52"/>
      <c r="AK591" s="52"/>
      <c r="AL591" s="52"/>
    </row>
    <row r="592" spans="1:38" x14ac:dyDescent="0.2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58"/>
      <c r="Z592" s="158"/>
      <c r="AA592" s="160"/>
      <c r="AB592" s="160"/>
      <c r="AC592" s="158"/>
      <c r="AD592" s="158"/>
      <c r="AE592" s="160"/>
      <c r="AF592" s="160"/>
      <c r="AG592" s="52"/>
      <c r="AH592" s="52"/>
      <c r="AI592" s="52"/>
      <c r="AJ592" s="52"/>
      <c r="AK592" s="52"/>
      <c r="AL592" s="52"/>
    </row>
    <row r="593" spans="1:38" x14ac:dyDescent="0.2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58"/>
      <c r="Z593" s="158"/>
      <c r="AA593" s="160"/>
      <c r="AB593" s="160"/>
      <c r="AC593" s="158"/>
      <c r="AD593" s="158"/>
      <c r="AE593" s="160"/>
      <c r="AF593" s="160"/>
      <c r="AG593" s="52"/>
      <c r="AH593" s="52"/>
      <c r="AI593" s="52"/>
      <c r="AJ593" s="52"/>
      <c r="AK593" s="52"/>
      <c r="AL593" s="52"/>
    </row>
    <row r="594" spans="1:38" x14ac:dyDescent="0.2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58"/>
      <c r="Z594" s="158"/>
      <c r="AA594" s="160"/>
      <c r="AB594" s="160"/>
      <c r="AC594" s="158"/>
      <c r="AD594" s="158"/>
      <c r="AE594" s="160"/>
      <c r="AF594" s="160"/>
      <c r="AG594" s="52"/>
      <c r="AH594" s="52"/>
      <c r="AI594" s="52"/>
      <c r="AJ594" s="52"/>
      <c r="AK594" s="52"/>
      <c r="AL594" s="52"/>
    </row>
    <row r="595" spans="1:38" x14ac:dyDescent="0.2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58"/>
      <c r="Z595" s="158"/>
      <c r="AA595" s="160"/>
      <c r="AB595" s="160"/>
      <c r="AC595" s="158"/>
      <c r="AD595" s="158"/>
      <c r="AE595" s="160"/>
      <c r="AF595" s="160"/>
      <c r="AG595" s="52"/>
      <c r="AH595" s="52"/>
      <c r="AI595" s="52"/>
      <c r="AJ595" s="52"/>
      <c r="AK595" s="52"/>
      <c r="AL595" s="52"/>
    </row>
    <row r="596" spans="1:38" x14ac:dyDescent="0.2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58"/>
      <c r="Z596" s="158"/>
      <c r="AA596" s="160"/>
      <c r="AB596" s="160"/>
      <c r="AC596" s="158"/>
      <c r="AD596" s="158"/>
      <c r="AE596" s="160"/>
      <c r="AF596" s="160"/>
      <c r="AG596" s="52"/>
      <c r="AH596" s="52"/>
      <c r="AI596" s="52"/>
      <c r="AJ596" s="52"/>
      <c r="AK596" s="52"/>
      <c r="AL596" s="52"/>
    </row>
    <row r="597" spans="1:38" x14ac:dyDescent="0.2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58"/>
      <c r="Z597" s="158"/>
      <c r="AA597" s="160"/>
      <c r="AB597" s="160"/>
      <c r="AC597" s="158"/>
      <c r="AD597" s="158"/>
      <c r="AE597" s="160"/>
      <c r="AF597" s="160"/>
      <c r="AG597" s="52"/>
      <c r="AH597" s="52"/>
      <c r="AI597" s="52"/>
      <c r="AJ597" s="52"/>
      <c r="AK597" s="52"/>
      <c r="AL597" s="52"/>
    </row>
    <row r="598" spans="1:38" x14ac:dyDescent="0.2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58"/>
      <c r="Z598" s="158"/>
      <c r="AA598" s="160"/>
      <c r="AB598" s="160"/>
      <c r="AC598" s="158"/>
      <c r="AD598" s="158"/>
      <c r="AE598" s="160"/>
      <c r="AF598" s="160"/>
      <c r="AG598" s="52"/>
      <c r="AH598" s="52"/>
      <c r="AI598" s="52"/>
      <c r="AJ598" s="52"/>
      <c r="AK598" s="52"/>
      <c r="AL598" s="52"/>
    </row>
    <row r="599" spans="1:38" x14ac:dyDescent="0.2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58"/>
      <c r="Z599" s="158"/>
      <c r="AA599" s="160"/>
      <c r="AB599" s="160"/>
      <c r="AC599" s="158"/>
      <c r="AD599" s="158"/>
      <c r="AE599" s="160"/>
      <c r="AF599" s="160"/>
      <c r="AG599" s="52"/>
      <c r="AH599" s="52"/>
      <c r="AI599" s="52"/>
      <c r="AJ599" s="52"/>
      <c r="AK599" s="52"/>
      <c r="AL599" s="52"/>
    </row>
    <row r="600" spans="1:38" x14ac:dyDescent="0.2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58"/>
      <c r="Z600" s="158"/>
      <c r="AA600" s="160"/>
      <c r="AB600" s="160"/>
      <c r="AC600" s="158"/>
      <c r="AD600" s="158"/>
      <c r="AE600" s="160"/>
      <c r="AF600" s="160"/>
      <c r="AG600" s="52"/>
      <c r="AH600" s="52"/>
      <c r="AI600" s="52"/>
      <c r="AJ600" s="52"/>
      <c r="AK600" s="52"/>
      <c r="AL600" s="52"/>
    </row>
    <row r="601" spans="1:38" x14ac:dyDescent="0.2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58"/>
      <c r="Z601" s="158"/>
      <c r="AA601" s="160"/>
      <c r="AB601" s="160"/>
      <c r="AC601" s="158"/>
      <c r="AD601" s="158"/>
      <c r="AE601" s="160"/>
      <c r="AF601" s="160"/>
      <c r="AG601" s="52"/>
      <c r="AH601" s="52"/>
      <c r="AI601" s="52"/>
      <c r="AJ601" s="52"/>
      <c r="AK601" s="52"/>
      <c r="AL601" s="52"/>
    </row>
    <row r="602" spans="1:38" x14ac:dyDescent="0.2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58"/>
      <c r="Z602" s="158"/>
      <c r="AA602" s="160"/>
      <c r="AB602" s="160"/>
      <c r="AC602" s="158"/>
      <c r="AD602" s="158"/>
      <c r="AE602" s="160"/>
      <c r="AF602" s="160"/>
      <c r="AG602" s="52"/>
      <c r="AH602" s="52"/>
      <c r="AI602" s="52"/>
      <c r="AJ602" s="52"/>
      <c r="AK602" s="52"/>
      <c r="AL602" s="52"/>
    </row>
    <row r="603" spans="1:38" x14ac:dyDescent="0.2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58"/>
      <c r="Z603" s="158"/>
      <c r="AA603" s="160"/>
      <c r="AB603" s="160"/>
      <c r="AC603" s="158"/>
      <c r="AD603" s="158"/>
      <c r="AE603" s="160"/>
      <c r="AF603" s="160"/>
      <c r="AG603" s="52"/>
      <c r="AH603" s="52"/>
      <c r="AI603" s="52"/>
      <c r="AJ603" s="52"/>
      <c r="AK603" s="52"/>
      <c r="AL603" s="52"/>
    </row>
    <row r="604" spans="1:38" x14ac:dyDescent="0.2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58"/>
      <c r="Z604" s="158"/>
      <c r="AA604" s="160"/>
      <c r="AB604" s="160"/>
      <c r="AC604" s="158"/>
      <c r="AD604" s="158"/>
      <c r="AE604" s="160"/>
      <c r="AF604" s="160"/>
      <c r="AG604" s="52"/>
      <c r="AH604" s="52"/>
      <c r="AI604" s="52"/>
      <c r="AJ604" s="52"/>
      <c r="AK604" s="52"/>
      <c r="AL604" s="52"/>
    </row>
    <row r="605" spans="1:38" x14ac:dyDescent="0.2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58"/>
      <c r="Z605" s="158"/>
      <c r="AA605" s="160"/>
      <c r="AB605" s="160"/>
      <c r="AC605" s="158"/>
      <c r="AD605" s="158"/>
      <c r="AE605" s="160"/>
      <c r="AF605" s="160"/>
      <c r="AG605" s="52"/>
      <c r="AH605" s="52"/>
      <c r="AI605" s="52"/>
      <c r="AJ605" s="52"/>
      <c r="AK605" s="52"/>
      <c r="AL605" s="52"/>
    </row>
    <row r="606" spans="1:38" x14ac:dyDescent="0.2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58"/>
      <c r="Z606" s="158"/>
      <c r="AA606" s="160"/>
      <c r="AB606" s="160"/>
      <c r="AC606" s="158"/>
      <c r="AD606" s="158"/>
      <c r="AE606" s="160"/>
      <c r="AF606" s="160"/>
      <c r="AG606" s="52"/>
      <c r="AH606" s="52"/>
      <c r="AI606" s="52"/>
      <c r="AJ606" s="52"/>
      <c r="AK606" s="52"/>
      <c r="AL606" s="52"/>
    </row>
    <row r="607" spans="1:38" x14ac:dyDescent="0.2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58"/>
      <c r="Z607" s="158"/>
      <c r="AA607" s="160"/>
      <c r="AB607" s="160"/>
      <c r="AC607" s="158"/>
      <c r="AD607" s="158"/>
      <c r="AE607" s="160"/>
      <c r="AF607" s="160"/>
      <c r="AG607" s="52"/>
      <c r="AH607" s="52"/>
      <c r="AI607" s="52"/>
      <c r="AJ607" s="52"/>
      <c r="AK607" s="52"/>
      <c r="AL607" s="52"/>
    </row>
    <row r="608" spans="1:38" x14ac:dyDescent="0.2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58"/>
      <c r="Z608" s="158"/>
      <c r="AA608" s="160"/>
      <c r="AB608" s="160"/>
      <c r="AC608" s="158"/>
      <c r="AD608" s="158"/>
      <c r="AE608" s="160"/>
      <c r="AF608" s="160"/>
      <c r="AG608" s="52"/>
      <c r="AH608" s="52"/>
      <c r="AI608" s="52"/>
      <c r="AJ608" s="52"/>
      <c r="AK608" s="52"/>
      <c r="AL608" s="52"/>
    </row>
    <row r="609" spans="1:38" x14ac:dyDescent="0.2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58"/>
      <c r="Z609" s="158"/>
      <c r="AA609" s="160"/>
      <c r="AB609" s="160"/>
      <c r="AC609" s="158"/>
      <c r="AD609" s="158"/>
      <c r="AE609" s="160"/>
      <c r="AF609" s="160"/>
      <c r="AG609" s="52"/>
      <c r="AH609" s="52"/>
      <c r="AI609" s="52"/>
      <c r="AJ609" s="52"/>
      <c r="AK609" s="52"/>
      <c r="AL609" s="52"/>
    </row>
    <row r="610" spans="1:38" x14ac:dyDescent="0.2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58"/>
      <c r="Z610" s="158"/>
      <c r="AA610" s="160"/>
      <c r="AB610" s="160"/>
      <c r="AC610" s="158"/>
      <c r="AD610" s="158"/>
      <c r="AE610" s="160"/>
      <c r="AF610" s="160"/>
      <c r="AG610" s="52"/>
      <c r="AH610" s="52"/>
      <c r="AI610" s="52"/>
      <c r="AJ610" s="52"/>
      <c r="AK610" s="52"/>
      <c r="AL610" s="52"/>
    </row>
    <row r="611" spans="1:38" x14ac:dyDescent="0.2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58"/>
      <c r="Z611" s="158"/>
      <c r="AA611" s="160"/>
      <c r="AB611" s="160"/>
      <c r="AC611" s="158"/>
      <c r="AD611" s="158"/>
      <c r="AE611" s="160"/>
      <c r="AF611" s="160"/>
      <c r="AG611" s="52"/>
      <c r="AH611" s="52"/>
      <c r="AI611" s="52"/>
      <c r="AJ611" s="52"/>
      <c r="AK611" s="52"/>
      <c r="AL611" s="52"/>
    </row>
    <row r="612" spans="1:38" x14ac:dyDescent="0.2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58"/>
      <c r="Z612" s="158"/>
      <c r="AA612" s="160"/>
      <c r="AB612" s="160"/>
      <c r="AC612" s="158"/>
      <c r="AD612" s="158"/>
      <c r="AE612" s="160"/>
      <c r="AF612" s="160"/>
      <c r="AG612" s="52"/>
      <c r="AH612" s="52"/>
      <c r="AI612" s="52"/>
      <c r="AJ612" s="52"/>
      <c r="AK612" s="52"/>
      <c r="AL612" s="52"/>
    </row>
    <row r="613" spans="1:38" x14ac:dyDescent="0.2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58"/>
      <c r="Z613" s="158"/>
      <c r="AA613" s="160"/>
      <c r="AB613" s="160"/>
      <c r="AC613" s="158"/>
      <c r="AD613" s="158"/>
      <c r="AE613" s="160"/>
      <c r="AF613" s="160"/>
      <c r="AG613" s="52"/>
      <c r="AH613" s="52"/>
      <c r="AI613" s="52"/>
      <c r="AJ613" s="52"/>
      <c r="AK613" s="52"/>
      <c r="AL613" s="52"/>
    </row>
    <row r="614" spans="1:38" x14ac:dyDescent="0.2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58"/>
      <c r="Z614" s="158"/>
      <c r="AA614" s="160"/>
      <c r="AB614" s="160"/>
      <c r="AC614" s="158"/>
      <c r="AD614" s="158"/>
      <c r="AE614" s="160"/>
      <c r="AF614" s="160"/>
      <c r="AG614" s="52"/>
      <c r="AH614" s="52"/>
      <c r="AI614" s="52"/>
      <c r="AJ614" s="52"/>
      <c r="AK614" s="52"/>
      <c r="AL614" s="52"/>
    </row>
    <row r="615" spans="1:38" x14ac:dyDescent="0.2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58"/>
      <c r="Z615" s="158"/>
      <c r="AA615" s="160"/>
      <c r="AB615" s="160"/>
      <c r="AC615" s="158"/>
      <c r="AD615" s="158"/>
      <c r="AE615" s="160"/>
      <c r="AF615" s="160"/>
      <c r="AG615" s="52"/>
      <c r="AH615" s="52"/>
      <c r="AI615" s="52"/>
      <c r="AJ615" s="52"/>
      <c r="AK615" s="52"/>
      <c r="AL615" s="52"/>
    </row>
    <row r="616" spans="1:38" x14ac:dyDescent="0.2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58"/>
      <c r="Z616" s="158"/>
      <c r="AA616" s="160"/>
      <c r="AB616" s="160"/>
      <c r="AC616" s="158"/>
      <c r="AD616" s="158"/>
      <c r="AE616" s="160"/>
      <c r="AF616" s="160"/>
      <c r="AG616" s="52"/>
      <c r="AH616" s="52"/>
      <c r="AI616" s="52"/>
      <c r="AJ616" s="52"/>
      <c r="AK616" s="52"/>
      <c r="AL616" s="52"/>
    </row>
    <row r="617" spans="1:38" x14ac:dyDescent="0.2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58"/>
      <c r="Z617" s="158"/>
      <c r="AA617" s="160"/>
      <c r="AB617" s="160"/>
      <c r="AC617" s="158"/>
      <c r="AD617" s="158"/>
      <c r="AE617" s="160"/>
      <c r="AF617" s="160"/>
      <c r="AG617" s="52"/>
      <c r="AH617" s="52"/>
      <c r="AI617" s="52"/>
      <c r="AJ617" s="52"/>
      <c r="AK617" s="52"/>
      <c r="AL617" s="52"/>
    </row>
    <row r="618" spans="1:38" x14ac:dyDescent="0.2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58"/>
      <c r="Z618" s="158"/>
      <c r="AA618" s="160"/>
      <c r="AB618" s="160"/>
      <c r="AC618" s="158"/>
      <c r="AD618" s="158"/>
      <c r="AE618" s="160"/>
      <c r="AF618" s="160"/>
      <c r="AG618" s="52"/>
      <c r="AH618" s="52"/>
      <c r="AI618" s="52"/>
      <c r="AJ618" s="52"/>
      <c r="AK618" s="52"/>
      <c r="AL618" s="52"/>
    </row>
    <row r="619" spans="1:38" x14ac:dyDescent="0.2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58"/>
      <c r="Z619" s="158"/>
      <c r="AA619" s="160"/>
      <c r="AB619" s="160"/>
      <c r="AC619" s="158"/>
      <c r="AD619" s="158"/>
      <c r="AE619" s="160"/>
      <c r="AF619" s="160"/>
      <c r="AG619" s="52"/>
      <c r="AH619" s="52"/>
      <c r="AI619" s="52"/>
      <c r="AJ619" s="52"/>
      <c r="AK619" s="52"/>
      <c r="AL619" s="52"/>
    </row>
    <row r="620" spans="1:38" x14ac:dyDescent="0.2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58"/>
      <c r="Z620" s="158"/>
      <c r="AA620" s="160"/>
      <c r="AB620" s="160"/>
      <c r="AC620" s="158"/>
      <c r="AD620" s="158"/>
      <c r="AE620" s="160"/>
      <c r="AF620" s="160"/>
      <c r="AG620" s="52"/>
      <c r="AH620" s="52"/>
      <c r="AI620" s="52"/>
      <c r="AJ620" s="52"/>
      <c r="AK620" s="52"/>
      <c r="AL620" s="52"/>
    </row>
    <row r="621" spans="1:38" x14ac:dyDescent="0.2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58"/>
      <c r="Z621" s="158"/>
      <c r="AA621" s="160"/>
      <c r="AB621" s="160"/>
      <c r="AC621" s="158"/>
      <c r="AD621" s="158"/>
      <c r="AE621" s="160"/>
      <c r="AF621" s="160"/>
      <c r="AG621" s="52"/>
      <c r="AH621" s="52"/>
      <c r="AI621" s="52"/>
      <c r="AJ621" s="52"/>
      <c r="AK621" s="52"/>
      <c r="AL621" s="52"/>
    </row>
    <row r="622" spans="1:38" x14ac:dyDescent="0.2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58"/>
      <c r="Z622" s="158"/>
      <c r="AA622" s="160"/>
      <c r="AB622" s="160"/>
      <c r="AC622" s="158"/>
      <c r="AD622" s="158"/>
      <c r="AE622" s="160"/>
      <c r="AF622" s="160"/>
      <c r="AG622" s="52"/>
      <c r="AH622" s="52"/>
      <c r="AI622" s="52"/>
      <c r="AJ622" s="52"/>
      <c r="AK622" s="52"/>
      <c r="AL622" s="52"/>
    </row>
    <row r="623" spans="1:38" x14ac:dyDescent="0.2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58"/>
      <c r="Z623" s="158"/>
      <c r="AA623" s="160"/>
      <c r="AB623" s="160"/>
      <c r="AC623" s="158"/>
      <c r="AD623" s="158"/>
      <c r="AE623" s="160"/>
      <c r="AF623" s="160"/>
      <c r="AG623" s="52"/>
      <c r="AH623" s="52"/>
      <c r="AI623" s="52"/>
      <c r="AJ623" s="52"/>
      <c r="AK623" s="52"/>
      <c r="AL623" s="52"/>
    </row>
    <row r="624" spans="1:38" x14ac:dyDescent="0.2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58"/>
      <c r="Z624" s="158"/>
      <c r="AA624" s="160"/>
      <c r="AB624" s="160"/>
      <c r="AC624" s="158"/>
      <c r="AD624" s="158"/>
      <c r="AE624" s="160"/>
      <c r="AF624" s="160"/>
      <c r="AG624" s="52"/>
      <c r="AH624" s="52"/>
      <c r="AI624" s="52"/>
      <c r="AJ624" s="52"/>
      <c r="AK624" s="52"/>
      <c r="AL624" s="52"/>
    </row>
    <row r="625" spans="1:38" x14ac:dyDescent="0.2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58"/>
      <c r="Z625" s="158"/>
      <c r="AA625" s="160"/>
      <c r="AB625" s="160"/>
      <c r="AC625" s="158"/>
      <c r="AD625" s="158"/>
      <c r="AE625" s="160"/>
      <c r="AF625" s="160"/>
      <c r="AG625" s="52"/>
      <c r="AH625" s="52"/>
      <c r="AI625" s="52"/>
      <c r="AJ625" s="52"/>
      <c r="AK625" s="52"/>
      <c r="AL625" s="52"/>
    </row>
    <row r="626" spans="1:38" x14ac:dyDescent="0.2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58"/>
      <c r="Z626" s="158"/>
      <c r="AA626" s="160"/>
      <c r="AB626" s="160"/>
      <c r="AC626" s="158"/>
      <c r="AD626" s="158"/>
      <c r="AE626" s="160"/>
      <c r="AF626" s="160"/>
      <c r="AG626" s="52"/>
      <c r="AH626" s="52"/>
      <c r="AI626" s="52"/>
      <c r="AJ626" s="52"/>
      <c r="AK626" s="52"/>
      <c r="AL626" s="52"/>
    </row>
    <row r="627" spans="1:38" x14ac:dyDescent="0.2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58"/>
      <c r="Z627" s="158"/>
      <c r="AA627" s="160"/>
      <c r="AB627" s="160"/>
      <c r="AC627" s="158"/>
      <c r="AD627" s="158"/>
      <c r="AE627" s="160"/>
      <c r="AF627" s="160"/>
      <c r="AG627" s="52"/>
      <c r="AH627" s="52"/>
      <c r="AI627" s="52"/>
      <c r="AJ627" s="52"/>
      <c r="AK627" s="52"/>
      <c r="AL627" s="52"/>
    </row>
    <row r="628" spans="1:38" x14ac:dyDescent="0.2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58"/>
      <c r="Z628" s="158"/>
      <c r="AA628" s="160"/>
      <c r="AB628" s="160"/>
      <c r="AC628" s="158"/>
      <c r="AD628" s="158"/>
      <c r="AE628" s="160"/>
      <c r="AF628" s="160"/>
      <c r="AG628" s="52"/>
      <c r="AH628" s="52"/>
      <c r="AI628" s="52"/>
      <c r="AJ628" s="52"/>
      <c r="AK628" s="52"/>
      <c r="AL628" s="52"/>
    </row>
    <row r="629" spans="1:38" x14ac:dyDescent="0.2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58"/>
      <c r="Z629" s="158"/>
      <c r="AA629" s="160"/>
      <c r="AB629" s="160"/>
      <c r="AC629" s="158"/>
      <c r="AD629" s="158"/>
      <c r="AE629" s="160"/>
      <c r="AF629" s="160"/>
      <c r="AG629" s="52"/>
      <c r="AH629" s="52"/>
      <c r="AI629" s="52"/>
      <c r="AJ629" s="52"/>
      <c r="AK629" s="52"/>
      <c r="AL629" s="52"/>
    </row>
    <row r="630" spans="1:38" x14ac:dyDescent="0.2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58"/>
      <c r="Z630" s="158"/>
      <c r="AA630" s="160"/>
      <c r="AB630" s="160"/>
      <c r="AC630" s="158"/>
      <c r="AD630" s="158"/>
      <c r="AE630" s="160"/>
      <c r="AF630" s="160"/>
      <c r="AG630" s="52"/>
      <c r="AH630" s="52"/>
      <c r="AI630" s="52"/>
      <c r="AJ630" s="52"/>
      <c r="AK630" s="52"/>
      <c r="AL630" s="52"/>
    </row>
    <row r="631" spans="1:38" x14ac:dyDescent="0.2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58"/>
      <c r="Z631" s="158"/>
      <c r="AA631" s="160"/>
      <c r="AB631" s="160"/>
      <c r="AC631" s="158"/>
      <c r="AD631" s="158"/>
      <c r="AE631" s="160"/>
      <c r="AF631" s="160"/>
      <c r="AG631" s="52"/>
      <c r="AH631" s="52"/>
      <c r="AI631" s="52"/>
      <c r="AJ631" s="52"/>
      <c r="AK631" s="52"/>
      <c r="AL631" s="52"/>
    </row>
    <row r="632" spans="1:38" x14ac:dyDescent="0.2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58"/>
      <c r="Z632" s="158"/>
      <c r="AA632" s="160"/>
      <c r="AB632" s="160"/>
      <c r="AC632" s="158"/>
      <c r="AD632" s="158"/>
      <c r="AE632" s="160"/>
      <c r="AF632" s="160"/>
      <c r="AG632" s="52"/>
      <c r="AH632" s="52"/>
      <c r="AI632" s="52"/>
      <c r="AJ632" s="52"/>
      <c r="AK632" s="52"/>
      <c r="AL632" s="52"/>
    </row>
    <row r="633" spans="1:38" x14ac:dyDescent="0.2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58"/>
      <c r="Z633" s="158"/>
      <c r="AA633" s="160"/>
      <c r="AB633" s="160"/>
      <c r="AC633" s="158"/>
      <c r="AD633" s="158"/>
      <c r="AE633" s="160"/>
      <c r="AF633" s="160"/>
      <c r="AG633" s="52"/>
      <c r="AH633" s="52"/>
      <c r="AI633" s="52"/>
      <c r="AJ633" s="52"/>
      <c r="AK633" s="52"/>
      <c r="AL633" s="52"/>
    </row>
    <row r="634" spans="1:38" x14ac:dyDescent="0.2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58"/>
      <c r="Z634" s="158"/>
      <c r="AA634" s="160"/>
      <c r="AB634" s="160"/>
      <c r="AC634" s="158"/>
      <c r="AD634" s="158"/>
      <c r="AE634" s="160"/>
      <c r="AF634" s="160"/>
      <c r="AG634" s="52"/>
      <c r="AH634" s="52"/>
      <c r="AI634" s="52"/>
      <c r="AJ634" s="52"/>
      <c r="AK634" s="52"/>
      <c r="AL634" s="52"/>
    </row>
    <row r="635" spans="1:38" x14ac:dyDescent="0.2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58"/>
      <c r="Z635" s="158"/>
      <c r="AA635" s="160"/>
      <c r="AB635" s="160"/>
      <c r="AC635" s="158"/>
      <c r="AD635" s="158"/>
      <c r="AE635" s="160"/>
      <c r="AF635" s="160"/>
      <c r="AG635" s="52"/>
      <c r="AH635" s="52"/>
      <c r="AI635" s="52"/>
      <c r="AJ635" s="52"/>
      <c r="AK635" s="52"/>
      <c r="AL635" s="52"/>
    </row>
    <row r="636" spans="1:38" x14ac:dyDescent="0.2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58"/>
      <c r="Z636" s="158"/>
      <c r="AA636" s="160"/>
      <c r="AB636" s="160"/>
      <c r="AC636" s="158"/>
      <c r="AD636" s="158"/>
      <c r="AE636" s="160"/>
      <c r="AF636" s="160"/>
      <c r="AG636" s="52"/>
      <c r="AH636" s="52"/>
      <c r="AI636" s="52"/>
      <c r="AJ636" s="52"/>
      <c r="AK636" s="52"/>
      <c r="AL636" s="52"/>
    </row>
    <row r="637" spans="1:38" x14ac:dyDescent="0.2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58"/>
      <c r="Z637" s="158"/>
      <c r="AA637" s="160"/>
      <c r="AB637" s="160"/>
      <c r="AC637" s="158"/>
      <c r="AD637" s="158"/>
      <c r="AE637" s="160"/>
      <c r="AF637" s="160"/>
      <c r="AG637" s="52"/>
      <c r="AH637" s="52"/>
      <c r="AI637" s="52"/>
      <c r="AJ637" s="52"/>
      <c r="AK637" s="52"/>
      <c r="AL637" s="52"/>
    </row>
    <row r="638" spans="1:38" x14ac:dyDescent="0.2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58"/>
      <c r="Z638" s="158"/>
      <c r="AA638" s="160"/>
      <c r="AB638" s="160"/>
      <c r="AC638" s="158"/>
      <c r="AD638" s="158"/>
      <c r="AE638" s="160"/>
      <c r="AF638" s="160"/>
      <c r="AG638" s="52"/>
      <c r="AH638" s="52"/>
      <c r="AI638" s="52"/>
      <c r="AJ638" s="52"/>
      <c r="AK638" s="52"/>
      <c r="AL638" s="52"/>
    </row>
    <row r="639" spans="1:38" x14ac:dyDescent="0.2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58"/>
      <c r="Z639" s="158"/>
      <c r="AA639" s="160"/>
      <c r="AB639" s="160"/>
      <c r="AC639" s="158"/>
      <c r="AD639" s="158"/>
      <c r="AE639" s="160"/>
      <c r="AF639" s="160"/>
      <c r="AG639" s="52"/>
      <c r="AH639" s="52"/>
      <c r="AI639" s="52"/>
      <c r="AJ639" s="52"/>
      <c r="AK639" s="52"/>
      <c r="AL639" s="52"/>
    </row>
    <row r="640" spans="1:38" x14ac:dyDescent="0.2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58"/>
      <c r="Z640" s="158"/>
      <c r="AA640" s="160"/>
      <c r="AB640" s="160"/>
      <c r="AC640" s="158"/>
      <c r="AD640" s="158"/>
      <c r="AE640" s="160"/>
      <c r="AF640" s="160"/>
      <c r="AG640" s="52"/>
      <c r="AH640" s="52"/>
      <c r="AI640" s="52"/>
      <c r="AJ640" s="52"/>
      <c r="AK640" s="52"/>
      <c r="AL640" s="52"/>
    </row>
    <row r="641" spans="1:38" x14ac:dyDescent="0.2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58"/>
      <c r="Z641" s="158"/>
      <c r="AA641" s="160"/>
      <c r="AB641" s="160"/>
      <c r="AC641" s="158"/>
      <c r="AD641" s="158"/>
      <c r="AE641" s="160"/>
      <c r="AF641" s="160"/>
      <c r="AG641" s="52"/>
      <c r="AH641" s="52"/>
      <c r="AI641" s="52"/>
      <c r="AJ641" s="52"/>
      <c r="AK641" s="52"/>
      <c r="AL641" s="52"/>
    </row>
    <row r="642" spans="1:38" x14ac:dyDescent="0.2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58"/>
      <c r="Z642" s="158"/>
      <c r="AA642" s="160"/>
      <c r="AB642" s="160"/>
      <c r="AC642" s="158"/>
      <c r="AD642" s="158"/>
      <c r="AE642" s="160"/>
      <c r="AF642" s="160"/>
      <c r="AG642" s="52"/>
      <c r="AH642" s="52"/>
      <c r="AI642" s="52"/>
      <c r="AJ642" s="52"/>
      <c r="AK642" s="52"/>
      <c r="AL642" s="52"/>
    </row>
    <row r="643" spans="1:38" x14ac:dyDescent="0.2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58"/>
      <c r="Z643" s="158"/>
      <c r="AA643" s="160"/>
      <c r="AB643" s="160"/>
      <c r="AC643" s="158"/>
      <c r="AD643" s="158"/>
      <c r="AE643" s="160"/>
      <c r="AF643" s="160"/>
      <c r="AG643" s="52"/>
      <c r="AH643" s="52"/>
      <c r="AI643" s="52"/>
      <c r="AJ643" s="52"/>
      <c r="AK643" s="52"/>
      <c r="AL643" s="52"/>
    </row>
    <row r="644" spans="1:38" x14ac:dyDescent="0.2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58"/>
      <c r="Z644" s="158"/>
      <c r="AA644" s="160"/>
      <c r="AB644" s="160"/>
      <c r="AC644" s="158"/>
      <c r="AD644" s="158"/>
      <c r="AE644" s="160"/>
      <c r="AF644" s="160"/>
      <c r="AG644" s="52"/>
      <c r="AH644" s="52"/>
      <c r="AI644" s="52"/>
      <c r="AJ644" s="52"/>
      <c r="AK644" s="52"/>
      <c r="AL644" s="52"/>
    </row>
    <row r="645" spans="1:38" x14ac:dyDescent="0.2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58"/>
      <c r="Z645" s="158"/>
      <c r="AA645" s="160"/>
      <c r="AB645" s="160"/>
      <c r="AC645" s="158"/>
      <c r="AD645" s="158"/>
      <c r="AE645" s="160"/>
      <c r="AF645" s="160"/>
      <c r="AG645" s="52"/>
      <c r="AH645" s="52"/>
      <c r="AI645" s="52"/>
      <c r="AJ645" s="52"/>
      <c r="AK645" s="52"/>
      <c r="AL645" s="52"/>
    </row>
    <row r="646" spans="1:38" x14ac:dyDescent="0.2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58"/>
      <c r="Z646" s="158"/>
      <c r="AA646" s="160"/>
      <c r="AB646" s="160"/>
      <c r="AC646" s="158"/>
      <c r="AD646" s="158"/>
      <c r="AE646" s="160"/>
      <c r="AF646" s="160"/>
      <c r="AG646" s="52"/>
      <c r="AH646" s="52"/>
      <c r="AI646" s="52"/>
      <c r="AJ646" s="52"/>
      <c r="AK646" s="52"/>
      <c r="AL646" s="52"/>
    </row>
    <row r="647" spans="1:38" x14ac:dyDescent="0.2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58"/>
      <c r="Z647" s="158"/>
      <c r="AA647" s="160"/>
      <c r="AB647" s="160"/>
      <c r="AC647" s="158"/>
      <c r="AD647" s="158"/>
      <c r="AE647" s="160"/>
      <c r="AF647" s="160"/>
      <c r="AG647" s="52"/>
      <c r="AH647" s="52"/>
      <c r="AI647" s="52"/>
      <c r="AJ647" s="52"/>
      <c r="AK647" s="52"/>
      <c r="AL647" s="52"/>
    </row>
    <row r="648" spans="1:38" x14ac:dyDescent="0.2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58"/>
      <c r="Z648" s="158"/>
      <c r="AA648" s="160"/>
      <c r="AB648" s="160"/>
      <c r="AC648" s="158"/>
      <c r="AD648" s="158"/>
      <c r="AE648" s="160"/>
      <c r="AF648" s="160"/>
      <c r="AG648" s="52"/>
      <c r="AH648" s="52"/>
      <c r="AI648" s="52"/>
      <c r="AJ648" s="52"/>
      <c r="AK648" s="52"/>
      <c r="AL648" s="52"/>
    </row>
    <row r="649" spans="1:38" x14ac:dyDescent="0.2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58"/>
      <c r="Z649" s="158"/>
      <c r="AA649" s="160"/>
      <c r="AB649" s="160"/>
      <c r="AC649" s="158"/>
      <c r="AD649" s="158"/>
      <c r="AE649" s="160"/>
      <c r="AF649" s="160"/>
      <c r="AG649" s="52"/>
      <c r="AH649" s="52"/>
      <c r="AI649" s="52"/>
      <c r="AJ649" s="52"/>
      <c r="AK649" s="52"/>
      <c r="AL649" s="52"/>
    </row>
    <row r="650" spans="1:38" x14ac:dyDescent="0.2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58"/>
      <c r="Z650" s="158"/>
      <c r="AA650" s="160"/>
      <c r="AB650" s="160"/>
      <c r="AC650" s="158"/>
      <c r="AD650" s="158"/>
      <c r="AE650" s="160"/>
      <c r="AF650" s="160"/>
      <c r="AG650" s="52"/>
      <c r="AH650" s="52"/>
      <c r="AI650" s="52"/>
      <c r="AJ650" s="52"/>
      <c r="AK650" s="52"/>
      <c r="AL650" s="52"/>
    </row>
    <row r="651" spans="1:38" x14ac:dyDescent="0.2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58"/>
      <c r="Z651" s="158"/>
      <c r="AA651" s="160"/>
      <c r="AB651" s="160"/>
      <c r="AC651" s="158"/>
      <c r="AD651" s="158"/>
      <c r="AE651" s="160"/>
      <c r="AF651" s="160"/>
      <c r="AG651" s="52"/>
      <c r="AH651" s="52"/>
      <c r="AI651" s="52"/>
      <c r="AJ651" s="52"/>
      <c r="AK651" s="52"/>
      <c r="AL651" s="52"/>
    </row>
    <row r="652" spans="1:38" x14ac:dyDescent="0.2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58"/>
      <c r="Z652" s="158"/>
      <c r="AA652" s="160"/>
      <c r="AB652" s="160"/>
      <c r="AC652" s="158"/>
      <c r="AD652" s="158"/>
      <c r="AE652" s="160"/>
      <c r="AF652" s="160"/>
      <c r="AG652" s="52"/>
      <c r="AH652" s="52"/>
      <c r="AI652" s="52"/>
      <c r="AJ652" s="52"/>
      <c r="AK652" s="52"/>
      <c r="AL652" s="52"/>
    </row>
    <row r="653" spans="1:38" x14ac:dyDescent="0.2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58"/>
      <c r="Z653" s="158"/>
      <c r="AA653" s="160"/>
      <c r="AB653" s="160"/>
      <c r="AC653" s="158"/>
      <c r="AD653" s="158"/>
      <c r="AE653" s="160"/>
      <c r="AF653" s="160"/>
      <c r="AG653" s="52"/>
      <c r="AH653" s="52"/>
      <c r="AI653" s="52"/>
      <c r="AJ653" s="52"/>
      <c r="AK653" s="52"/>
      <c r="AL653" s="52"/>
    </row>
    <row r="654" spans="1:38" x14ac:dyDescent="0.2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58"/>
      <c r="Z654" s="158"/>
      <c r="AA654" s="160"/>
      <c r="AB654" s="160"/>
      <c r="AC654" s="158"/>
      <c r="AD654" s="158"/>
      <c r="AE654" s="160"/>
      <c r="AF654" s="160"/>
      <c r="AG654" s="52"/>
      <c r="AH654" s="52"/>
      <c r="AI654" s="52"/>
      <c r="AJ654" s="52"/>
      <c r="AK654" s="52"/>
      <c r="AL654" s="52"/>
    </row>
    <row r="655" spans="1:38" x14ac:dyDescent="0.2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58"/>
      <c r="Z655" s="158"/>
      <c r="AA655" s="160"/>
      <c r="AB655" s="160"/>
      <c r="AC655" s="158"/>
      <c r="AD655" s="158"/>
      <c r="AE655" s="160"/>
      <c r="AF655" s="160"/>
      <c r="AG655" s="52"/>
      <c r="AH655" s="52"/>
      <c r="AI655" s="52"/>
      <c r="AJ655" s="52"/>
      <c r="AK655" s="52"/>
      <c r="AL655" s="52"/>
    </row>
    <row r="656" spans="1:38" x14ac:dyDescent="0.2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58"/>
      <c r="Z656" s="158"/>
      <c r="AA656" s="160"/>
      <c r="AB656" s="160"/>
      <c r="AC656" s="158"/>
      <c r="AD656" s="158"/>
      <c r="AE656" s="160"/>
      <c r="AF656" s="160"/>
      <c r="AG656" s="52"/>
      <c r="AH656" s="52"/>
      <c r="AI656" s="52"/>
      <c r="AJ656" s="52"/>
      <c r="AK656" s="52"/>
      <c r="AL656" s="52"/>
    </row>
    <row r="657" spans="1:38" x14ac:dyDescent="0.2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58"/>
      <c r="Z657" s="158"/>
      <c r="AA657" s="160"/>
      <c r="AB657" s="160"/>
      <c r="AC657" s="158"/>
      <c r="AD657" s="158"/>
      <c r="AE657" s="160"/>
      <c r="AF657" s="160"/>
      <c r="AG657" s="52"/>
      <c r="AH657" s="52"/>
      <c r="AI657" s="52"/>
      <c r="AJ657" s="52"/>
      <c r="AK657" s="52"/>
      <c r="AL657" s="52"/>
    </row>
    <row r="658" spans="1:38" x14ac:dyDescent="0.2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58"/>
      <c r="Z658" s="158"/>
      <c r="AA658" s="160"/>
      <c r="AB658" s="160"/>
      <c r="AC658" s="158"/>
      <c r="AD658" s="158"/>
      <c r="AE658" s="160"/>
      <c r="AF658" s="160"/>
      <c r="AG658" s="52"/>
      <c r="AH658" s="52"/>
      <c r="AI658" s="52"/>
      <c r="AJ658" s="52"/>
      <c r="AK658" s="52"/>
      <c r="AL658" s="52"/>
    </row>
    <row r="659" spans="1:38" x14ac:dyDescent="0.2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58"/>
      <c r="Z659" s="158"/>
      <c r="AA659" s="160"/>
      <c r="AB659" s="160"/>
      <c r="AC659" s="158"/>
      <c r="AD659" s="158"/>
      <c r="AE659" s="160"/>
      <c r="AF659" s="160"/>
      <c r="AG659" s="52"/>
      <c r="AH659" s="52"/>
      <c r="AI659" s="52"/>
      <c r="AJ659" s="52"/>
      <c r="AK659" s="52"/>
      <c r="AL659" s="52"/>
    </row>
    <row r="660" spans="1:38" x14ac:dyDescent="0.2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58"/>
      <c r="Z660" s="158"/>
      <c r="AA660" s="160"/>
      <c r="AB660" s="160"/>
      <c r="AC660" s="158"/>
      <c r="AD660" s="158"/>
      <c r="AE660" s="160"/>
      <c r="AF660" s="160"/>
      <c r="AG660" s="52"/>
      <c r="AH660" s="52"/>
      <c r="AI660" s="52"/>
      <c r="AJ660" s="52"/>
      <c r="AK660" s="52"/>
      <c r="AL660" s="52"/>
    </row>
    <row r="661" spans="1:38" x14ac:dyDescent="0.2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58"/>
      <c r="Z661" s="158"/>
      <c r="AA661" s="160"/>
      <c r="AB661" s="160"/>
      <c r="AC661" s="158"/>
      <c r="AD661" s="158"/>
      <c r="AE661" s="160"/>
      <c r="AF661" s="160"/>
      <c r="AG661" s="52"/>
      <c r="AH661" s="52"/>
      <c r="AI661" s="52"/>
      <c r="AJ661" s="52"/>
      <c r="AK661" s="52"/>
      <c r="AL661" s="52"/>
    </row>
    <row r="662" spans="1:38" x14ac:dyDescent="0.2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58"/>
      <c r="Z662" s="158"/>
      <c r="AA662" s="160"/>
      <c r="AB662" s="160"/>
      <c r="AC662" s="158"/>
      <c r="AD662" s="158"/>
      <c r="AE662" s="160"/>
      <c r="AF662" s="160"/>
      <c r="AG662" s="52"/>
      <c r="AH662" s="52"/>
      <c r="AI662" s="52"/>
      <c r="AJ662" s="52"/>
      <c r="AK662" s="52"/>
      <c r="AL662" s="52"/>
    </row>
    <row r="663" spans="1:38" x14ac:dyDescent="0.2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58"/>
      <c r="Z663" s="158"/>
      <c r="AA663" s="160"/>
      <c r="AB663" s="160"/>
      <c r="AC663" s="158"/>
      <c r="AD663" s="158"/>
      <c r="AE663" s="160"/>
      <c r="AF663" s="160"/>
      <c r="AG663" s="52"/>
      <c r="AH663" s="52"/>
      <c r="AI663" s="52"/>
      <c r="AJ663" s="52"/>
      <c r="AK663" s="52"/>
      <c r="AL663" s="52"/>
    </row>
    <row r="664" spans="1:38" x14ac:dyDescent="0.2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58"/>
      <c r="Z664" s="158"/>
      <c r="AA664" s="160"/>
      <c r="AB664" s="160"/>
      <c r="AC664" s="158"/>
      <c r="AD664" s="158"/>
      <c r="AE664" s="160"/>
      <c r="AF664" s="160"/>
      <c r="AG664" s="52"/>
      <c r="AH664" s="52"/>
      <c r="AI664" s="52"/>
      <c r="AJ664" s="52"/>
      <c r="AK664" s="52"/>
      <c r="AL664" s="52"/>
    </row>
    <row r="665" spans="1:38" x14ac:dyDescent="0.2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58"/>
      <c r="Z665" s="158"/>
      <c r="AA665" s="160"/>
      <c r="AB665" s="160"/>
      <c r="AC665" s="158"/>
      <c r="AD665" s="158"/>
      <c r="AE665" s="160"/>
      <c r="AF665" s="160"/>
      <c r="AG665" s="52"/>
      <c r="AH665" s="52"/>
      <c r="AI665" s="52"/>
      <c r="AJ665" s="52"/>
      <c r="AK665" s="52"/>
      <c r="AL665" s="52"/>
    </row>
    <row r="666" spans="1:38" x14ac:dyDescent="0.2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58"/>
      <c r="Z666" s="158"/>
      <c r="AA666" s="160"/>
      <c r="AB666" s="160"/>
      <c r="AC666" s="158"/>
      <c r="AD666" s="158"/>
      <c r="AE666" s="160"/>
      <c r="AF666" s="160"/>
      <c r="AG666" s="52"/>
      <c r="AH666" s="52"/>
      <c r="AI666" s="52"/>
      <c r="AJ666" s="52"/>
      <c r="AK666" s="52"/>
      <c r="AL666" s="52"/>
    </row>
    <row r="667" spans="1:38" x14ac:dyDescent="0.2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58"/>
      <c r="Z667" s="158"/>
      <c r="AA667" s="160"/>
      <c r="AB667" s="160"/>
      <c r="AC667" s="158"/>
      <c r="AD667" s="158"/>
      <c r="AE667" s="160"/>
      <c r="AF667" s="160"/>
      <c r="AG667" s="52"/>
      <c r="AH667" s="52"/>
      <c r="AI667" s="52"/>
      <c r="AJ667" s="52"/>
      <c r="AK667" s="52"/>
      <c r="AL667" s="52"/>
    </row>
    <row r="668" spans="1:38" x14ac:dyDescent="0.2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58"/>
      <c r="Z668" s="158"/>
      <c r="AA668" s="160"/>
      <c r="AB668" s="160"/>
      <c r="AC668" s="158"/>
      <c r="AD668" s="158"/>
      <c r="AE668" s="160"/>
      <c r="AF668" s="160"/>
      <c r="AG668" s="52"/>
      <c r="AH668" s="52"/>
      <c r="AI668" s="52"/>
      <c r="AJ668" s="52"/>
      <c r="AK668" s="52"/>
      <c r="AL668" s="52"/>
    </row>
    <row r="669" spans="1:38" x14ac:dyDescent="0.2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58"/>
      <c r="Z669" s="158"/>
      <c r="AA669" s="160"/>
      <c r="AB669" s="160"/>
      <c r="AC669" s="158"/>
      <c r="AD669" s="158"/>
      <c r="AE669" s="160"/>
      <c r="AF669" s="160"/>
      <c r="AG669" s="52"/>
      <c r="AH669" s="52"/>
      <c r="AI669" s="52"/>
      <c r="AJ669" s="52"/>
      <c r="AK669" s="52"/>
      <c r="AL669" s="52"/>
    </row>
    <row r="670" spans="1:38" x14ac:dyDescent="0.2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58"/>
      <c r="Z670" s="158"/>
      <c r="AA670" s="160"/>
      <c r="AB670" s="160"/>
      <c r="AC670" s="158"/>
      <c r="AD670" s="158"/>
      <c r="AE670" s="160"/>
      <c r="AF670" s="160"/>
      <c r="AG670" s="52"/>
      <c r="AH670" s="52"/>
      <c r="AI670" s="52"/>
      <c r="AJ670" s="52"/>
      <c r="AK670" s="52"/>
      <c r="AL670" s="52"/>
    </row>
    <row r="671" spans="1:38" x14ac:dyDescent="0.2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58"/>
      <c r="Z671" s="158"/>
      <c r="AA671" s="160"/>
      <c r="AB671" s="160"/>
      <c r="AC671" s="158"/>
      <c r="AD671" s="158"/>
      <c r="AE671" s="160"/>
      <c r="AF671" s="160"/>
      <c r="AG671" s="52"/>
      <c r="AH671" s="52"/>
      <c r="AI671" s="52"/>
      <c r="AJ671" s="52"/>
      <c r="AK671" s="52"/>
      <c r="AL671" s="52"/>
    </row>
    <row r="672" spans="1:38" x14ac:dyDescent="0.2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58"/>
      <c r="Z672" s="158"/>
      <c r="AA672" s="160"/>
      <c r="AB672" s="160"/>
      <c r="AC672" s="158"/>
      <c r="AD672" s="158"/>
      <c r="AE672" s="160"/>
      <c r="AF672" s="160"/>
      <c r="AG672" s="52"/>
      <c r="AH672" s="52"/>
      <c r="AI672" s="52"/>
      <c r="AJ672" s="52"/>
      <c r="AK672" s="52"/>
      <c r="AL672" s="52"/>
    </row>
    <row r="673" spans="1:38" x14ac:dyDescent="0.2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58"/>
      <c r="Z673" s="158"/>
      <c r="AA673" s="160"/>
      <c r="AB673" s="160"/>
      <c r="AC673" s="158"/>
      <c r="AD673" s="158"/>
      <c r="AE673" s="160"/>
      <c r="AF673" s="160"/>
      <c r="AG673" s="52"/>
      <c r="AH673" s="52"/>
      <c r="AI673" s="52"/>
      <c r="AJ673" s="52"/>
      <c r="AK673" s="52"/>
      <c r="AL673" s="52"/>
    </row>
    <row r="674" spans="1:38" x14ac:dyDescent="0.2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58"/>
      <c r="Z674" s="158"/>
      <c r="AA674" s="160"/>
      <c r="AB674" s="160"/>
      <c r="AC674" s="158"/>
      <c r="AD674" s="158"/>
      <c r="AE674" s="160"/>
      <c r="AF674" s="160"/>
      <c r="AG674" s="52"/>
      <c r="AH674" s="52"/>
      <c r="AI674" s="52"/>
      <c r="AJ674" s="52"/>
      <c r="AK674" s="52"/>
      <c r="AL674" s="52"/>
    </row>
    <row r="675" spans="1:38" x14ac:dyDescent="0.2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58"/>
      <c r="Z675" s="158"/>
      <c r="AA675" s="160"/>
      <c r="AB675" s="160"/>
      <c r="AC675" s="158"/>
      <c r="AD675" s="158"/>
      <c r="AE675" s="160"/>
      <c r="AF675" s="160"/>
      <c r="AG675" s="52"/>
      <c r="AH675" s="52"/>
      <c r="AI675" s="52"/>
      <c r="AJ675" s="52"/>
      <c r="AK675" s="52"/>
      <c r="AL675" s="52"/>
    </row>
    <row r="676" spans="1:38" x14ac:dyDescent="0.2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58"/>
      <c r="Z676" s="158"/>
      <c r="AA676" s="160"/>
      <c r="AB676" s="160"/>
      <c r="AC676" s="158"/>
      <c r="AD676" s="158"/>
      <c r="AE676" s="160"/>
      <c r="AF676" s="160"/>
      <c r="AG676" s="52"/>
      <c r="AH676" s="52"/>
      <c r="AI676" s="52"/>
      <c r="AJ676" s="52"/>
      <c r="AK676" s="52"/>
      <c r="AL676" s="52"/>
    </row>
    <row r="677" spans="1:38" x14ac:dyDescent="0.2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58"/>
      <c r="Z677" s="158"/>
      <c r="AA677" s="160"/>
      <c r="AB677" s="160"/>
      <c r="AC677" s="158"/>
      <c r="AD677" s="158"/>
      <c r="AE677" s="160"/>
      <c r="AF677" s="160"/>
      <c r="AG677" s="52"/>
      <c r="AH677" s="52"/>
      <c r="AI677" s="52"/>
      <c r="AJ677" s="52"/>
      <c r="AK677" s="52"/>
      <c r="AL677" s="52"/>
    </row>
    <row r="678" spans="1:38" x14ac:dyDescent="0.2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58"/>
      <c r="Z678" s="158"/>
      <c r="AA678" s="160"/>
      <c r="AB678" s="160"/>
      <c r="AC678" s="158"/>
      <c r="AD678" s="158"/>
      <c r="AE678" s="160"/>
      <c r="AF678" s="160"/>
      <c r="AG678" s="52"/>
      <c r="AH678" s="52"/>
      <c r="AI678" s="52"/>
      <c r="AJ678" s="52"/>
      <c r="AK678" s="52"/>
      <c r="AL678" s="52"/>
    </row>
    <row r="679" spans="1:38" x14ac:dyDescent="0.2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58"/>
      <c r="Z679" s="158"/>
      <c r="AA679" s="160"/>
      <c r="AB679" s="160"/>
      <c r="AC679" s="158"/>
      <c r="AD679" s="158"/>
      <c r="AE679" s="160"/>
      <c r="AF679" s="160"/>
      <c r="AG679" s="52"/>
      <c r="AH679" s="52"/>
      <c r="AI679" s="52"/>
      <c r="AJ679" s="52"/>
      <c r="AK679" s="52"/>
      <c r="AL679" s="52"/>
    </row>
    <row r="680" spans="1:38" x14ac:dyDescent="0.2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58"/>
      <c r="Z680" s="158"/>
      <c r="AA680" s="160"/>
      <c r="AB680" s="160"/>
      <c r="AC680" s="158"/>
      <c r="AD680" s="158"/>
      <c r="AE680" s="160"/>
      <c r="AF680" s="160"/>
      <c r="AG680" s="52"/>
      <c r="AH680" s="52"/>
      <c r="AI680" s="52"/>
      <c r="AJ680" s="52"/>
      <c r="AK680" s="52"/>
      <c r="AL680" s="52"/>
    </row>
    <row r="681" spans="1:38" x14ac:dyDescent="0.2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58"/>
      <c r="Z681" s="158"/>
      <c r="AA681" s="160"/>
      <c r="AB681" s="160"/>
      <c r="AC681" s="158"/>
      <c r="AD681" s="158"/>
      <c r="AE681" s="160"/>
      <c r="AF681" s="160"/>
      <c r="AG681" s="52"/>
      <c r="AH681" s="52"/>
      <c r="AI681" s="52"/>
      <c r="AJ681" s="52"/>
      <c r="AK681" s="52"/>
      <c r="AL681" s="52"/>
    </row>
    <row r="682" spans="1:38" x14ac:dyDescent="0.2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58"/>
      <c r="Z682" s="158"/>
      <c r="AA682" s="160"/>
      <c r="AB682" s="160"/>
      <c r="AC682" s="158"/>
      <c r="AD682" s="158"/>
      <c r="AE682" s="160"/>
      <c r="AF682" s="160"/>
      <c r="AG682" s="52"/>
      <c r="AH682" s="52"/>
      <c r="AI682" s="52"/>
      <c r="AJ682" s="52"/>
      <c r="AK682" s="52"/>
      <c r="AL682" s="52"/>
    </row>
    <row r="683" spans="1:38" x14ac:dyDescent="0.2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58"/>
      <c r="Z683" s="158"/>
      <c r="AA683" s="160"/>
      <c r="AB683" s="160"/>
      <c r="AC683" s="158"/>
      <c r="AD683" s="158"/>
      <c r="AE683" s="160"/>
      <c r="AF683" s="160"/>
      <c r="AG683" s="52"/>
      <c r="AH683" s="52"/>
      <c r="AI683" s="52"/>
      <c r="AJ683" s="52"/>
      <c r="AK683" s="52"/>
      <c r="AL683" s="52"/>
    </row>
    <row r="684" spans="1:38" x14ac:dyDescent="0.2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58"/>
      <c r="Z684" s="158"/>
      <c r="AA684" s="160"/>
      <c r="AB684" s="160"/>
      <c r="AC684" s="158"/>
      <c r="AD684" s="158"/>
      <c r="AE684" s="160"/>
      <c r="AF684" s="160"/>
      <c r="AG684" s="52"/>
      <c r="AH684" s="52"/>
      <c r="AI684" s="52"/>
      <c r="AJ684" s="52"/>
      <c r="AK684" s="52"/>
      <c r="AL684" s="52"/>
    </row>
    <row r="685" spans="1:38" x14ac:dyDescent="0.2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58"/>
      <c r="Z685" s="158"/>
      <c r="AA685" s="160"/>
      <c r="AB685" s="160"/>
      <c r="AC685" s="158"/>
      <c r="AD685" s="158"/>
      <c r="AE685" s="160"/>
      <c r="AF685" s="160"/>
      <c r="AG685" s="52"/>
      <c r="AH685" s="52"/>
      <c r="AI685" s="52"/>
      <c r="AJ685" s="52"/>
      <c r="AK685" s="52"/>
      <c r="AL685" s="52"/>
    </row>
    <row r="686" spans="1:38" x14ac:dyDescent="0.2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58"/>
      <c r="Z686" s="158"/>
      <c r="AA686" s="160"/>
      <c r="AB686" s="160"/>
      <c r="AC686" s="158"/>
      <c r="AD686" s="158"/>
      <c r="AE686" s="160"/>
      <c r="AF686" s="160"/>
      <c r="AG686" s="52"/>
      <c r="AH686" s="52"/>
      <c r="AI686" s="52"/>
      <c r="AJ686" s="52"/>
      <c r="AK686" s="52"/>
      <c r="AL686" s="52"/>
    </row>
    <row r="687" spans="1:38" x14ac:dyDescent="0.2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58"/>
      <c r="Z687" s="158"/>
      <c r="AA687" s="160"/>
      <c r="AB687" s="160"/>
      <c r="AC687" s="158"/>
      <c r="AD687" s="158"/>
      <c r="AE687" s="160"/>
      <c r="AF687" s="160"/>
      <c r="AG687" s="52"/>
      <c r="AH687" s="52"/>
      <c r="AI687" s="52"/>
      <c r="AJ687" s="52"/>
      <c r="AK687" s="52"/>
      <c r="AL687" s="52"/>
    </row>
    <row r="688" spans="1:38" x14ac:dyDescent="0.2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58"/>
      <c r="Z688" s="158"/>
      <c r="AA688" s="160"/>
      <c r="AB688" s="160"/>
      <c r="AC688" s="158"/>
      <c r="AD688" s="158"/>
      <c r="AE688" s="160"/>
      <c r="AF688" s="160"/>
      <c r="AG688" s="52"/>
      <c r="AH688" s="52"/>
      <c r="AI688" s="52"/>
      <c r="AJ688" s="52"/>
      <c r="AK688" s="52"/>
      <c r="AL688" s="52"/>
    </row>
    <row r="689" spans="1:38" x14ac:dyDescent="0.2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58"/>
      <c r="Z689" s="158"/>
      <c r="AA689" s="160"/>
      <c r="AB689" s="160"/>
      <c r="AC689" s="158"/>
      <c r="AD689" s="158"/>
      <c r="AE689" s="160"/>
      <c r="AF689" s="160"/>
      <c r="AG689" s="52"/>
      <c r="AH689" s="52"/>
      <c r="AI689" s="52"/>
      <c r="AJ689" s="52"/>
      <c r="AK689" s="52"/>
      <c r="AL689" s="52"/>
    </row>
    <row r="690" spans="1:38" x14ac:dyDescent="0.2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58"/>
      <c r="Z690" s="158"/>
      <c r="AA690" s="160"/>
      <c r="AB690" s="160"/>
      <c r="AC690" s="158"/>
      <c r="AD690" s="158"/>
      <c r="AE690" s="160"/>
      <c r="AF690" s="160"/>
      <c r="AG690" s="52"/>
      <c r="AH690" s="52"/>
      <c r="AI690" s="52"/>
      <c r="AJ690" s="52"/>
      <c r="AK690" s="52"/>
      <c r="AL690" s="52"/>
    </row>
    <row r="691" spans="1:38" x14ac:dyDescent="0.2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58"/>
      <c r="Z691" s="158"/>
      <c r="AA691" s="160"/>
      <c r="AB691" s="160"/>
      <c r="AC691" s="158"/>
      <c r="AD691" s="158"/>
      <c r="AE691" s="160"/>
      <c r="AF691" s="160"/>
      <c r="AG691" s="52"/>
      <c r="AH691" s="52"/>
      <c r="AI691" s="52"/>
      <c r="AJ691" s="52"/>
      <c r="AK691" s="52"/>
      <c r="AL691" s="52"/>
    </row>
    <row r="692" spans="1:38" x14ac:dyDescent="0.2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58"/>
      <c r="Z692" s="158"/>
      <c r="AA692" s="160"/>
      <c r="AB692" s="160"/>
      <c r="AC692" s="158"/>
      <c r="AD692" s="158"/>
      <c r="AE692" s="160"/>
      <c r="AF692" s="160"/>
      <c r="AG692" s="52"/>
      <c r="AH692" s="52"/>
      <c r="AI692" s="52"/>
      <c r="AJ692" s="52"/>
      <c r="AK692" s="52"/>
      <c r="AL692" s="52"/>
    </row>
    <row r="693" spans="1:38" x14ac:dyDescent="0.2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58"/>
      <c r="Z693" s="158"/>
      <c r="AA693" s="160"/>
      <c r="AB693" s="160"/>
      <c r="AC693" s="158"/>
      <c r="AD693" s="158"/>
      <c r="AE693" s="160"/>
      <c r="AF693" s="160"/>
      <c r="AG693" s="52"/>
      <c r="AH693" s="52"/>
      <c r="AI693" s="52"/>
      <c r="AJ693" s="52"/>
      <c r="AK693" s="52"/>
      <c r="AL693" s="52"/>
    </row>
    <row r="694" spans="1:38" x14ac:dyDescent="0.2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58"/>
      <c r="Z694" s="158"/>
      <c r="AA694" s="160"/>
      <c r="AB694" s="160"/>
      <c r="AC694" s="158"/>
      <c r="AD694" s="158"/>
      <c r="AE694" s="160"/>
      <c r="AF694" s="160"/>
      <c r="AG694" s="52"/>
      <c r="AH694" s="52"/>
      <c r="AI694" s="52"/>
      <c r="AJ694" s="52"/>
      <c r="AK694" s="52"/>
      <c r="AL694" s="52"/>
    </row>
    <row r="695" spans="1:38" x14ac:dyDescent="0.2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58"/>
      <c r="Z695" s="158"/>
      <c r="AA695" s="160"/>
      <c r="AB695" s="160"/>
      <c r="AC695" s="158"/>
      <c r="AD695" s="158"/>
      <c r="AE695" s="160"/>
      <c r="AF695" s="160"/>
      <c r="AG695" s="52"/>
      <c r="AH695" s="52"/>
      <c r="AI695" s="52"/>
      <c r="AJ695" s="52"/>
      <c r="AK695" s="52"/>
      <c r="AL695" s="52"/>
    </row>
    <row r="696" spans="1:38" x14ac:dyDescent="0.2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58"/>
      <c r="Z696" s="158"/>
      <c r="AA696" s="160"/>
      <c r="AB696" s="160"/>
      <c r="AC696" s="158"/>
      <c r="AD696" s="158"/>
      <c r="AE696" s="160"/>
      <c r="AF696" s="160"/>
      <c r="AG696" s="52"/>
      <c r="AH696" s="52"/>
      <c r="AI696" s="52"/>
      <c r="AJ696" s="52"/>
      <c r="AK696" s="52"/>
      <c r="AL696" s="52"/>
    </row>
    <row r="697" spans="1:38" x14ac:dyDescent="0.2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58"/>
      <c r="Z697" s="158"/>
      <c r="AA697" s="160"/>
      <c r="AB697" s="160"/>
      <c r="AC697" s="158"/>
      <c r="AD697" s="158"/>
      <c r="AE697" s="160"/>
      <c r="AF697" s="160"/>
      <c r="AG697" s="52"/>
      <c r="AH697" s="52"/>
      <c r="AI697" s="52"/>
      <c r="AJ697" s="52"/>
      <c r="AK697" s="52"/>
      <c r="AL697" s="52"/>
    </row>
    <row r="698" spans="1:38" x14ac:dyDescent="0.2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58"/>
      <c r="Z698" s="158"/>
      <c r="AA698" s="160"/>
      <c r="AB698" s="160"/>
      <c r="AC698" s="158"/>
      <c r="AD698" s="158"/>
      <c r="AE698" s="160"/>
      <c r="AF698" s="160"/>
      <c r="AG698" s="52"/>
      <c r="AH698" s="52"/>
      <c r="AI698" s="52"/>
      <c r="AJ698" s="52"/>
      <c r="AK698" s="52"/>
      <c r="AL698" s="52"/>
    </row>
    <row r="699" spans="1:38" x14ac:dyDescent="0.2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58"/>
      <c r="Z699" s="158"/>
      <c r="AA699" s="160"/>
      <c r="AB699" s="160"/>
      <c r="AC699" s="158"/>
      <c r="AD699" s="158"/>
      <c r="AE699" s="160"/>
      <c r="AF699" s="160"/>
      <c r="AG699" s="52"/>
      <c r="AH699" s="52"/>
      <c r="AI699" s="52"/>
      <c r="AJ699" s="52"/>
      <c r="AK699" s="52"/>
      <c r="AL699" s="52"/>
    </row>
    <row r="700" spans="1:38" x14ac:dyDescent="0.2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58"/>
      <c r="Z700" s="158"/>
      <c r="AA700" s="160"/>
      <c r="AB700" s="160"/>
      <c r="AC700" s="158"/>
      <c r="AD700" s="158"/>
      <c r="AE700" s="160"/>
      <c r="AF700" s="160"/>
      <c r="AG700" s="52"/>
      <c r="AH700" s="52"/>
      <c r="AI700" s="52"/>
      <c r="AJ700" s="52"/>
      <c r="AK700" s="52"/>
      <c r="AL700" s="52"/>
    </row>
    <row r="701" spans="1:38" x14ac:dyDescent="0.2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58"/>
      <c r="Z701" s="158"/>
      <c r="AA701" s="160"/>
      <c r="AB701" s="160"/>
      <c r="AC701" s="158"/>
      <c r="AD701" s="158"/>
      <c r="AE701" s="160"/>
      <c r="AF701" s="160"/>
      <c r="AG701" s="52"/>
      <c r="AH701" s="52"/>
      <c r="AI701" s="52"/>
      <c r="AJ701" s="52"/>
      <c r="AK701" s="52"/>
      <c r="AL701" s="52"/>
    </row>
    <row r="702" spans="1:38" x14ac:dyDescent="0.2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58"/>
      <c r="Z702" s="158"/>
      <c r="AA702" s="160"/>
      <c r="AB702" s="160"/>
      <c r="AC702" s="158"/>
      <c r="AD702" s="158"/>
      <c r="AE702" s="160"/>
      <c r="AF702" s="160"/>
      <c r="AG702" s="52"/>
      <c r="AH702" s="52"/>
      <c r="AI702" s="52"/>
      <c r="AJ702" s="52"/>
      <c r="AK702" s="52"/>
      <c r="AL702" s="52"/>
    </row>
    <row r="703" spans="1:38" x14ac:dyDescent="0.2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58"/>
      <c r="Z703" s="158"/>
      <c r="AA703" s="160"/>
      <c r="AB703" s="160"/>
      <c r="AC703" s="158"/>
      <c r="AD703" s="158"/>
      <c r="AE703" s="160"/>
      <c r="AF703" s="160"/>
      <c r="AG703" s="52"/>
      <c r="AH703" s="52"/>
      <c r="AI703" s="52"/>
      <c r="AJ703" s="52"/>
      <c r="AK703" s="52"/>
      <c r="AL703" s="52"/>
    </row>
    <row r="704" spans="1:38" x14ac:dyDescent="0.2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58"/>
      <c r="Z704" s="158"/>
      <c r="AA704" s="160"/>
      <c r="AB704" s="160"/>
      <c r="AC704" s="158"/>
      <c r="AD704" s="158"/>
      <c r="AE704" s="160"/>
      <c r="AF704" s="160"/>
      <c r="AG704" s="52"/>
      <c r="AH704" s="52"/>
      <c r="AI704" s="52"/>
      <c r="AJ704" s="52"/>
      <c r="AK704" s="52"/>
      <c r="AL704" s="52"/>
    </row>
    <row r="705" spans="1:38" x14ac:dyDescent="0.2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58"/>
      <c r="Z705" s="158"/>
      <c r="AA705" s="160"/>
      <c r="AB705" s="160"/>
      <c r="AC705" s="158"/>
      <c r="AD705" s="158"/>
      <c r="AE705" s="160"/>
      <c r="AF705" s="160"/>
      <c r="AG705" s="52"/>
      <c r="AH705" s="52"/>
      <c r="AI705" s="52"/>
      <c r="AJ705" s="52"/>
      <c r="AK705" s="52"/>
      <c r="AL705" s="52"/>
    </row>
    <row r="706" spans="1:38" x14ac:dyDescent="0.2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58"/>
      <c r="Z706" s="158"/>
      <c r="AA706" s="160"/>
      <c r="AB706" s="160"/>
      <c r="AC706" s="158"/>
      <c r="AD706" s="158"/>
      <c r="AE706" s="160"/>
      <c r="AF706" s="160"/>
      <c r="AG706" s="52"/>
      <c r="AH706" s="52"/>
      <c r="AI706" s="52"/>
      <c r="AJ706" s="52"/>
      <c r="AK706" s="52"/>
      <c r="AL706" s="52"/>
    </row>
    <row r="707" spans="1:38" x14ac:dyDescent="0.2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58"/>
      <c r="Z707" s="158"/>
      <c r="AA707" s="160"/>
      <c r="AB707" s="160"/>
      <c r="AC707" s="158"/>
      <c r="AD707" s="158"/>
      <c r="AE707" s="160"/>
      <c r="AF707" s="160"/>
      <c r="AG707" s="52"/>
      <c r="AH707" s="52"/>
      <c r="AI707" s="52"/>
      <c r="AJ707" s="52"/>
      <c r="AK707" s="52"/>
      <c r="AL707" s="52"/>
    </row>
    <row r="708" spans="1:38" x14ac:dyDescent="0.2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58"/>
      <c r="Z708" s="158"/>
      <c r="AA708" s="160"/>
      <c r="AB708" s="160"/>
      <c r="AC708" s="158"/>
      <c r="AD708" s="158"/>
      <c r="AE708" s="160"/>
      <c r="AF708" s="160"/>
      <c r="AG708" s="52"/>
      <c r="AH708" s="52"/>
      <c r="AI708" s="52"/>
      <c r="AJ708" s="52"/>
      <c r="AK708" s="52"/>
      <c r="AL708" s="52"/>
    </row>
    <row r="709" spans="1:38" x14ac:dyDescent="0.2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58"/>
      <c r="Z709" s="158"/>
      <c r="AA709" s="160"/>
      <c r="AB709" s="160"/>
      <c r="AC709" s="158"/>
      <c r="AD709" s="158"/>
      <c r="AE709" s="160"/>
      <c r="AF709" s="160"/>
      <c r="AG709" s="52"/>
      <c r="AH709" s="52"/>
      <c r="AI709" s="52"/>
      <c r="AJ709" s="52"/>
      <c r="AK709" s="52"/>
      <c r="AL709" s="52"/>
    </row>
    <row r="710" spans="1:38" x14ac:dyDescent="0.2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58"/>
      <c r="Z710" s="158"/>
      <c r="AA710" s="160"/>
      <c r="AB710" s="160"/>
      <c r="AC710" s="158"/>
      <c r="AD710" s="158"/>
      <c r="AE710" s="160"/>
      <c r="AF710" s="160"/>
      <c r="AG710" s="52"/>
      <c r="AH710" s="52"/>
      <c r="AI710" s="52"/>
      <c r="AJ710" s="52"/>
      <c r="AK710" s="52"/>
      <c r="AL710" s="52"/>
    </row>
    <row r="711" spans="1:38" x14ac:dyDescent="0.2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58"/>
      <c r="Z711" s="158"/>
      <c r="AA711" s="160"/>
      <c r="AB711" s="160"/>
      <c r="AC711" s="158"/>
      <c r="AD711" s="158"/>
      <c r="AE711" s="160"/>
      <c r="AF711" s="160"/>
      <c r="AG711" s="52"/>
      <c r="AH711" s="52"/>
      <c r="AI711" s="52"/>
      <c r="AJ711" s="52"/>
      <c r="AK711" s="52"/>
      <c r="AL711" s="52"/>
    </row>
    <row r="712" spans="1:38" x14ac:dyDescent="0.2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58"/>
      <c r="Z712" s="158"/>
      <c r="AA712" s="160"/>
      <c r="AB712" s="160"/>
      <c r="AC712" s="158"/>
      <c r="AD712" s="158"/>
      <c r="AE712" s="160"/>
      <c r="AF712" s="160"/>
      <c r="AG712" s="52"/>
      <c r="AH712" s="52"/>
      <c r="AI712" s="52"/>
      <c r="AJ712" s="52"/>
      <c r="AK712" s="52"/>
      <c r="AL712" s="52"/>
    </row>
    <row r="713" spans="1:38" x14ac:dyDescent="0.2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58"/>
      <c r="Z713" s="158"/>
      <c r="AA713" s="160"/>
      <c r="AB713" s="160"/>
      <c r="AC713" s="158"/>
      <c r="AD713" s="158"/>
      <c r="AE713" s="160"/>
      <c r="AF713" s="160"/>
      <c r="AG713" s="52"/>
      <c r="AH713" s="52"/>
      <c r="AI713" s="52"/>
      <c r="AJ713" s="52"/>
      <c r="AK713" s="52"/>
      <c r="AL713" s="52"/>
    </row>
    <row r="714" spans="1:38" x14ac:dyDescent="0.2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58"/>
      <c r="Z714" s="158"/>
      <c r="AA714" s="160"/>
      <c r="AB714" s="160"/>
      <c r="AC714" s="158"/>
      <c r="AD714" s="158"/>
      <c r="AE714" s="160"/>
      <c r="AF714" s="160"/>
      <c r="AG714" s="52"/>
      <c r="AH714" s="52"/>
      <c r="AI714" s="52"/>
      <c r="AJ714" s="52"/>
      <c r="AK714" s="52"/>
      <c r="AL714" s="52"/>
    </row>
    <row r="715" spans="1:38" x14ac:dyDescent="0.2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58"/>
      <c r="Z715" s="158"/>
      <c r="AA715" s="160"/>
      <c r="AB715" s="160"/>
      <c r="AC715" s="158"/>
      <c r="AD715" s="158"/>
      <c r="AE715" s="160"/>
      <c r="AF715" s="160"/>
      <c r="AG715" s="52"/>
      <c r="AH715" s="52"/>
      <c r="AI715" s="52"/>
      <c r="AJ715" s="52"/>
      <c r="AK715" s="52"/>
      <c r="AL715" s="52"/>
    </row>
    <row r="716" spans="1:38" x14ac:dyDescent="0.2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58"/>
      <c r="Z716" s="158"/>
      <c r="AA716" s="160"/>
      <c r="AB716" s="160"/>
      <c r="AC716" s="158"/>
      <c r="AD716" s="158"/>
      <c r="AE716" s="160"/>
      <c r="AF716" s="160"/>
      <c r="AG716" s="52"/>
      <c r="AH716" s="52"/>
      <c r="AI716" s="52"/>
      <c r="AJ716" s="52"/>
      <c r="AK716" s="52"/>
      <c r="AL716" s="52"/>
    </row>
    <row r="717" spans="1:38" x14ac:dyDescent="0.2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58"/>
      <c r="Z717" s="158"/>
      <c r="AA717" s="160"/>
      <c r="AB717" s="160"/>
      <c r="AC717" s="158"/>
      <c r="AD717" s="158"/>
      <c r="AE717" s="160"/>
      <c r="AF717" s="160"/>
      <c r="AG717" s="52"/>
      <c r="AH717" s="52"/>
      <c r="AI717" s="52"/>
      <c r="AJ717" s="52"/>
      <c r="AK717" s="52"/>
      <c r="AL717" s="52"/>
    </row>
    <row r="718" spans="1:38" x14ac:dyDescent="0.2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58"/>
      <c r="Z718" s="158"/>
      <c r="AA718" s="160"/>
      <c r="AB718" s="160"/>
      <c r="AC718" s="158"/>
      <c r="AD718" s="158"/>
      <c r="AE718" s="160"/>
      <c r="AF718" s="160"/>
      <c r="AG718" s="52"/>
      <c r="AH718" s="52"/>
      <c r="AI718" s="52"/>
      <c r="AJ718" s="52"/>
      <c r="AK718" s="52"/>
      <c r="AL718" s="52"/>
    </row>
    <row r="719" spans="1:38" x14ac:dyDescent="0.2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58"/>
      <c r="Z719" s="158"/>
      <c r="AA719" s="160"/>
      <c r="AB719" s="160"/>
      <c r="AC719" s="158"/>
      <c r="AD719" s="158"/>
      <c r="AE719" s="160"/>
      <c r="AF719" s="160"/>
      <c r="AG719" s="52"/>
      <c r="AH719" s="52"/>
      <c r="AI719" s="52"/>
      <c r="AJ719" s="52"/>
      <c r="AK719" s="52"/>
      <c r="AL719" s="52"/>
    </row>
    <row r="720" spans="1:38" x14ac:dyDescent="0.2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58"/>
      <c r="Z720" s="158"/>
      <c r="AA720" s="160"/>
      <c r="AB720" s="160"/>
      <c r="AC720" s="158"/>
      <c r="AD720" s="158"/>
      <c r="AE720" s="160"/>
      <c r="AF720" s="160"/>
      <c r="AG720" s="52"/>
      <c r="AH720" s="52"/>
      <c r="AI720" s="52"/>
      <c r="AJ720" s="52"/>
      <c r="AK720" s="52"/>
      <c r="AL720" s="52"/>
    </row>
    <row r="721" spans="1:38" x14ac:dyDescent="0.2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58"/>
      <c r="Z721" s="158"/>
      <c r="AA721" s="160"/>
      <c r="AB721" s="160"/>
      <c r="AC721" s="158"/>
      <c r="AD721" s="158"/>
      <c r="AE721" s="160"/>
      <c r="AF721" s="160"/>
      <c r="AG721" s="52"/>
      <c r="AH721" s="52"/>
      <c r="AI721" s="52"/>
      <c r="AJ721" s="52"/>
      <c r="AK721" s="52"/>
      <c r="AL721" s="52"/>
    </row>
    <row r="722" spans="1:38" x14ac:dyDescent="0.2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58"/>
      <c r="Z722" s="158"/>
      <c r="AA722" s="160"/>
      <c r="AB722" s="160"/>
      <c r="AC722" s="158"/>
      <c r="AD722" s="158"/>
      <c r="AE722" s="160"/>
      <c r="AF722" s="160"/>
      <c r="AG722" s="52"/>
      <c r="AH722" s="52"/>
      <c r="AI722" s="52"/>
      <c r="AJ722" s="52"/>
      <c r="AK722" s="52"/>
      <c r="AL722" s="52"/>
    </row>
    <row r="723" spans="1:38" x14ac:dyDescent="0.2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58"/>
      <c r="Z723" s="158"/>
      <c r="AA723" s="160"/>
      <c r="AB723" s="160"/>
      <c r="AC723" s="158"/>
      <c r="AD723" s="158"/>
      <c r="AE723" s="160"/>
      <c r="AF723" s="160"/>
      <c r="AG723" s="52"/>
      <c r="AH723" s="52"/>
      <c r="AI723" s="52"/>
      <c r="AJ723" s="52"/>
      <c r="AK723" s="52"/>
      <c r="AL723" s="52"/>
    </row>
    <row r="724" spans="1:38" x14ac:dyDescent="0.2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58"/>
      <c r="Z724" s="158"/>
      <c r="AA724" s="160"/>
      <c r="AB724" s="160"/>
      <c r="AC724" s="158"/>
      <c r="AD724" s="158"/>
      <c r="AE724" s="160"/>
      <c r="AF724" s="160"/>
      <c r="AG724" s="52"/>
      <c r="AH724" s="52"/>
      <c r="AI724" s="52"/>
      <c r="AJ724" s="52"/>
      <c r="AK724" s="52"/>
      <c r="AL724" s="52"/>
    </row>
    <row r="725" spans="1:38" x14ac:dyDescent="0.2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58"/>
      <c r="Z725" s="158"/>
      <c r="AA725" s="160"/>
      <c r="AB725" s="160"/>
      <c r="AC725" s="158"/>
      <c r="AD725" s="158"/>
      <c r="AE725" s="160"/>
      <c r="AF725" s="160"/>
      <c r="AG725" s="52"/>
      <c r="AH725" s="52"/>
      <c r="AI725" s="52"/>
      <c r="AJ725" s="52"/>
      <c r="AK725" s="52"/>
      <c r="AL725" s="52"/>
    </row>
    <row r="726" spans="1:38" x14ac:dyDescent="0.2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58"/>
      <c r="Z726" s="158"/>
      <c r="AA726" s="160"/>
      <c r="AB726" s="160"/>
      <c r="AC726" s="158"/>
      <c r="AD726" s="158"/>
      <c r="AE726" s="160"/>
      <c r="AF726" s="160"/>
      <c r="AG726" s="52"/>
      <c r="AH726" s="52"/>
      <c r="AI726" s="52"/>
      <c r="AJ726" s="52"/>
      <c r="AK726" s="52"/>
      <c r="AL726" s="52"/>
    </row>
    <row r="727" spans="1:38" x14ac:dyDescent="0.2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58"/>
      <c r="Z727" s="158"/>
      <c r="AA727" s="160"/>
      <c r="AB727" s="160"/>
      <c r="AC727" s="158"/>
      <c r="AD727" s="158"/>
      <c r="AE727" s="160"/>
      <c r="AF727" s="160"/>
      <c r="AG727" s="52"/>
      <c r="AH727" s="52"/>
      <c r="AI727" s="52"/>
      <c r="AJ727" s="52"/>
      <c r="AK727" s="52"/>
      <c r="AL727" s="52"/>
    </row>
    <row r="728" spans="1:38" x14ac:dyDescent="0.2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58"/>
      <c r="Z728" s="158"/>
      <c r="AA728" s="160"/>
      <c r="AB728" s="160"/>
      <c r="AC728" s="158"/>
      <c r="AD728" s="158"/>
      <c r="AE728" s="160"/>
      <c r="AF728" s="160"/>
      <c r="AG728" s="52"/>
      <c r="AH728" s="52"/>
      <c r="AI728" s="52"/>
      <c r="AJ728" s="52"/>
      <c r="AK728" s="52"/>
      <c r="AL728" s="52"/>
    </row>
    <row r="729" spans="1:38" x14ac:dyDescent="0.2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58"/>
      <c r="Z729" s="158"/>
      <c r="AA729" s="160"/>
      <c r="AB729" s="160"/>
      <c r="AC729" s="158"/>
      <c r="AD729" s="158"/>
      <c r="AE729" s="160"/>
      <c r="AF729" s="160"/>
      <c r="AG729" s="52"/>
      <c r="AH729" s="52"/>
      <c r="AI729" s="52"/>
      <c r="AJ729" s="52"/>
      <c r="AK729" s="52"/>
      <c r="AL729" s="52"/>
    </row>
    <row r="730" spans="1:38" x14ac:dyDescent="0.2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58"/>
      <c r="Z730" s="158"/>
      <c r="AA730" s="160"/>
      <c r="AB730" s="160"/>
      <c r="AC730" s="158"/>
      <c r="AD730" s="158"/>
      <c r="AE730" s="160"/>
      <c r="AF730" s="160"/>
      <c r="AG730" s="52"/>
      <c r="AH730" s="52"/>
      <c r="AI730" s="52"/>
      <c r="AJ730" s="52"/>
      <c r="AK730" s="52"/>
      <c r="AL730" s="52"/>
    </row>
    <row r="731" spans="1:38" x14ac:dyDescent="0.2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58"/>
      <c r="Z731" s="158"/>
      <c r="AA731" s="160"/>
      <c r="AB731" s="160"/>
      <c r="AC731" s="158"/>
      <c r="AD731" s="158"/>
      <c r="AE731" s="160"/>
      <c r="AF731" s="160"/>
      <c r="AG731" s="52"/>
      <c r="AH731" s="52"/>
      <c r="AI731" s="52"/>
      <c r="AJ731" s="52"/>
      <c r="AK731" s="52"/>
      <c r="AL731" s="52"/>
    </row>
    <row r="732" spans="1:38" x14ac:dyDescent="0.2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58"/>
      <c r="Z732" s="158"/>
      <c r="AA732" s="160"/>
      <c r="AB732" s="160"/>
      <c r="AC732" s="158"/>
      <c r="AD732" s="158"/>
      <c r="AE732" s="160"/>
      <c r="AF732" s="160"/>
      <c r="AG732" s="52"/>
      <c r="AH732" s="52"/>
      <c r="AI732" s="52"/>
      <c r="AJ732" s="52"/>
      <c r="AK732" s="52"/>
      <c r="AL732" s="52"/>
    </row>
    <row r="733" spans="1:38" x14ac:dyDescent="0.2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58"/>
      <c r="Z733" s="158"/>
      <c r="AA733" s="160"/>
      <c r="AB733" s="160"/>
      <c r="AC733" s="158"/>
      <c r="AD733" s="158"/>
      <c r="AE733" s="160"/>
      <c r="AF733" s="160"/>
      <c r="AG733" s="52"/>
      <c r="AH733" s="52"/>
      <c r="AI733" s="52"/>
      <c r="AJ733" s="52"/>
      <c r="AK733" s="52"/>
      <c r="AL733" s="52"/>
    </row>
    <row r="734" spans="1:38" x14ac:dyDescent="0.2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58"/>
      <c r="Z734" s="158"/>
      <c r="AA734" s="160"/>
      <c r="AB734" s="160"/>
      <c r="AC734" s="158"/>
      <c r="AD734" s="158"/>
      <c r="AE734" s="160"/>
      <c r="AF734" s="160"/>
      <c r="AG734" s="52"/>
      <c r="AH734" s="52"/>
      <c r="AI734" s="52"/>
      <c r="AJ734" s="52"/>
      <c r="AK734" s="52"/>
      <c r="AL734" s="52"/>
    </row>
    <row r="735" spans="1:38" x14ac:dyDescent="0.2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58"/>
      <c r="Z735" s="158"/>
      <c r="AA735" s="160"/>
      <c r="AB735" s="160"/>
      <c r="AC735" s="158"/>
      <c r="AD735" s="158"/>
      <c r="AE735" s="160"/>
      <c r="AF735" s="160"/>
      <c r="AG735" s="52"/>
      <c r="AH735" s="52"/>
      <c r="AI735" s="52"/>
      <c r="AJ735" s="52"/>
      <c r="AK735" s="52"/>
      <c r="AL735" s="52"/>
    </row>
    <row r="736" spans="1:38" x14ac:dyDescent="0.2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60"/>
      <c r="Y736" s="158"/>
      <c r="Z736" s="158"/>
      <c r="AA736" s="160"/>
      <c r="AB736" s="160"/>
      <c r="AC736" s="158"/>
      <c r="AD736" s="158"/>
      <c r="AE736" s="160"/>
      <c r="AF736" s="160"/>
      <c r="AG736" s="52"/>
      <c r="AH736" s="52"/>
      <c r="AI736" s="52"/>
      <c r="AJ736" s="52"/>
      <c r="AK736" s="52"/>
      <c r="AL736" s="52"/>
    </row>
    <row r="737" spans="1:38" x14ac:dyDescent="0.2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60"/>
      <c r="Y737" s="158"/>
      <c r="Z737" s="158"/>
      <c r="AA737" s="160"/>
      <c r="AB737" s="160"/>
      <c r="AC737" s="158"/>
      <c r="AD737" s="158"/>
      <c r="AE737" s="160"/>
      <c r="AF737" s="160"/>
      <c r="AG737" s="52"/>
      <c r="AH737" s="52"/>
      <c r="AI737" s="52"/>
      <c r="AJ737" s="52"/>
      <c r="AK737" s="52"/>
      <c r="AL737" s="52"/>
    </row>
    <row r="738" spans="1:38" x14ac:dyDescent="0.2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60"/>
      <c r="Y738" s="158"/>
      <c r="Z738" s="158"/>
      <c r="AA738" s="160"/>
      <c r="AB738" s="160"/>
      <c r="AC738" s="158"/>
      <c r="AD738" s="158"/>
      <c r="AE738" s="160"/>
      <c r="AF738" s="160"/>
      <c r="AG738" s="52"/>
      <c r="AH738" s="52"/>
      <c r="AI738" s="52"/>
      <c r="AJ738" s="52"/>
      <c r="AK738" s="52"/>
      <c r="AL738" s="52"/>
    </row>
    <row r="739" spans="1:38" x14ac:dyDescent="0.2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60"/>
      <c r="Y739" s="158"/>
      <c r="Z739" s="158"/>
      <c r="AA739" s="160"/>
      <c r="AB739" s="160"/>
      <c r="AC739" s="158"/>
      <c r="AD739" s="158"/>
      <c r="AE739" s="160"/>
      <c r="AF739" s="160"/>
      <c r="AG739" s="52"/>
      <c r="AH739" s="52"/>
      <c r="AI739" s="52"/>
      <c r="AJ739" s="52"/>
      <c r="AK739" s="52"/>
      <c r="AL739" s="52"/>
    </row>
    <row r="740" spans="1:38" x14ac:dyDescent="0.2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60"/>
      <c r="Y740" s="158"/>
      <c r="Z740" s="158"/>
      <c r="AA740" s="160"/>
      <c r="AB740" s="160"/>
      <c r="AC740" s="158"/>
      <c r="AD740" s="158"/>
      <c r="AE740" s="160"/>
      <c r="AF740" s="160"/>
      <c r="AG740" s="52"/>
      <c r="AH740" s="52"/>
      <c r="AI740" s="52"/>
      <c r="AJ740" s="52"/>
      <c r="AK740" s="52"/>
      <c r="AL740" s="52"/>
    </row>
    <row r="741" spans="1:38" x14ac:dyDescent="0.2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60"/>
      <c r="Y741" s="158"/>
      <c r="Z741" s="158"/>
      <c r="AA741" s="160"/>
      <c r="AB741" s="160"/>
      <c r="AC741" s="158"/>
      <c r="AD741" s="158"/>
      <c r="AE741" s="160"/>
      <c r="AF741" s="160"/>
      <c r="AG741" s="52"/>
      <c r="AH741" s="52"/>
      <c r="AI741" s="52"/>
      <c r="AJ741" s="52"/>
      <c r="AK741" s="52"/>
      <c r="AL741" s="52"/>
    </row>
    <row r="742" spans="1:38" x14ac:dyDescent="0.2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60"/>
      <c r="Y742" s="158"/>
      <c r="Z742" s="158"/>
      <c r="AA742" s="160"/>
      <c r="AB742" s="160"/>
      <c r="AC742" s="158"/>
      <c r="AD742" s="158"/>
      <c r="AE742" s="160"/>
      <c r="AF742" s="160"/>
      <c r="AG742" s="52"/>
      <c r="AH742" s="52"/>
      <c r="AI742" s="52"/>
      <c r="AJ742" s="52"/>
      <c r="AK742" s="52"/>
      <c r="AL742" s="52"/>
    </row>
    <row r="743" spans="1:38" x14ac:dyDescent="0.2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60"/>
      <c r="Y743" s="158"/>
      <c r="Z743" s="158"/>
      <c r="AA743" s="160"/>
      <c r="AB743" s="160"/>
      <c r="AC743" s="158"/>
      <c r="AD743" s="158"/>
      <c r="AE743" s="160"/>
      <c r="AF743" s="160"/>
      <c r="AG743" s="52"/>
      <c r="AH743" s="52"/>
      <c r="AI743" s="52"/>
      <c r="AJ743" s="52"/>
      <c r="AK743" s="52"/>
      <c r="AL743" s="52"/>
    </row>
    <row r="744" spans="1:38" x14ac:dyDescent="0.2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60"/>
      <c r="Y744" s="158"/>
      <c r="Z744" s="158"/>
      <c r="AA744" s="160"/>
      <c r="AB744" s="160"/>
      <c r="AC744" s="158"/>
      <c r="AD744" s="158"/>
      <c r="AE744" s="160"/>
      <c r="AF744" s="160"/>
      <c r="AG744" s="52"/>
      <c r="AH744" s="52"/>
      <c r="AI744" s="52"/>
      <c r="AJ744" s="52"/>
      <c r="AK744" s="52"/>
      <c r="AL744" s="52"/>
    </row>
    <row r="745" spans="1:38" x14ac:dyDescent="0.2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60"/>
      <c r="Y745" s="158"/>
      <c r="Z745" s="158"/>
      <c r="AA745" s="160"/>
      <c r="AB745" s="160"/>
      <c r="AC745" s="158"/>
      <c r="AD745" s="158"/>
      <c r="AE745" s="160"/>
      <c r="AF745" s="160"/>
      <c r="AG745" s="52"/>
      <c r="AH745" s="52"/>
      <c r="AI745" s="52"/>
      <c r="AJ745" s="52"/>
      <c r="AK745" s="52"/>
      <c r="AL745" s="52"/>
    </row>
    <row r="746" spans="1:38" x14ac:dyDescent="0.2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60"/>
      <c r="Y746" s="158"/>
      <c r="Z746" s="158"/>
      <c r="AA746" s="160"/>
      <c r="AB746" s="160"/>
      <c r="AC746" s="158"/>
      <c r="AD746" s="158"/>
      <c r="AE746" s="160"/>
      <c r="AF746" s="160"/>
      <c r="AG746" s="52"/>
      <c r="AH746" s="52"/>
      <c r="AI746" s="52"/>
      <c r="AJ746" s="52"/>
      <c r="AK746" s="52"/>
      <c r="AL746" s="52"/>
    </row>
    <row r="747" spans="1:38" x14ac:dyDescent="0.2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60"/>
      <c r="Y747" s="158"/>
      <c r="Z747" s="158"/>
      <c r="AA747" s="160"/>
      <c r="AB747" s="160"/>
      <c r="AC747" s="158"/>
      <c r="AD747" s="158"/>
      <c r="AE747" s="160"/>
      <c r="AF747" s="160"/>
      <c r="AG747" s="52"/>
      <c r="AH747" s="52"/>
      <c r="AI747" s="52"/>
      <c r="AJ747" s="52"/>
      <c r="AK747" s="52"/>
      <c r="AL747" s="52"/>
    </row>
    <row r="748" spans="1:38" x14ac:dyDescent="0.2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60"/>
      <c r="Y748" s="158"/>
      <c r="Z748" s="158"/>
      <c r="AA748" s="160"/>
      <c r="AB748" s="160"/>
      <c r="AC748" s="158"/>
      <c r="AD748" s="158"/>
      <c r="AE748" s="160"/>
      <c r="AF748" s="160"/>
      <c r="AG748" s="52"/>
      <c r="AH748" s="52"/>
      <c r="AI748" s="52"/>
      <c r="AJ748" s="52"/>
      <c r="AK748" s="52"/>
      <c r="AL748" s="52"/>
    </row>
    <row r="749" spans="1:38" x14ac:dyDescent="0.2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60"/>
      <c r="Y749" s="158"/>
      <c r="Z749" s="158"/>
      <c r="AA749" s="160"/>
      <c r="AB749" s="160"/>
      <c r="AC749" s="158"/>
      <c r="AD749" s="158"/>
      <c r="AE749" s="160"/>
      <c r="AF749" s="160"/>
      <c r="AG749" s="52"/>
      <c r="AH749" s="52"/>
      <c r="AI749" s="52"/>
      <c r="AJ749" s="52"/>
      <c r="AK749" s="52"/>
      <c r="AL749" s="52"/>
    </row>
    <row r="750" spans="1:38" x14ac:dyDescent="0.2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60"/>
      <c r="Y750" s="158"/>
      <c r="Z750" s="158"/>
      <c r="AA750" s="160"/>
      <c r="AB750" s="160"/>
      <c r="AC750" s="158"/>
      <c r="AD750" s="158"/>
      <c r="AE750" s="160"/>
      <c r="AF750" s="160"/>
      <c r="AG750" s="52"/>
      <c r="AH750" s="52"/>
      <c r="AI750" s="52"/>
      <c r="AJ750" s="52"/>
      <c r="AK750" s="52"/>
      <c r="AL750" s="52"/>
    </row>
    <row r="751" spans="1:38" x14ac:dyDescent="0.2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60"/>
      <c r="Y751" s="158"/>
      <c r="Z751" s="158"/>
      <c r="AA751" s="160"/>
      <c r="AB751" s="160"/>
      <c r="AC751" s="158"/>
      <c r="AD751" s="158"/>
      <c r="AE751" s="160"/>
      <c r="AF751" s="160"/>
      <c r="AG751" s="52"/>
      <c r="AH751" s="52"/>
      <c r="AI751" s="52"/>
      <c r="AJ751" s="52"/>
      <c r="AK751" s="52"/>
      <c r="AL751" s="52"/>
    </row>
    <row r="752" spans="1:38" x14ac:dyDescent="0.2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60"/>
      <c r="Y752" s="158"/>
      <c r="Z752" s="158"/>
      <c r="AA752" s="160"/>
      <c r="AB752" s="160"/>
      <c r="AC752" s="158"/>
      <c r="AD752" s="158"/>
      <c r="AE752" s="160"/>
      <c r="AF752" s="160"/>
      <c r="AG752" s="52"/>
      <c r="AH752" s="52"/>
      <c r="AI752" s="52"/>
      <c r="AJ752" s="52"/>
      <c r="AK752" s="52"/>
      <c r="AL752" s="52"/>
    </row>
    <row r="753" spans="1:38" x14ac:dyDescent="0.2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60"/>
      <c r="Y753" s="158"/>
      <c r="Z753" s="158"/>
      <c r="AA753" s="160"/>
      <c r="AB753" s="160"/>
      <c r="AC753" s="158"/>
      <c r="AD753" s="158"/>
      <c r="AE753" s="160"/>
      <c r="AF753" s="160"/>
      <c r="AG753" s="52"/>
      <c r="AH753" s="52"/>
      <c r="AI753" s="52"/>
      <c r="AJ753" s="52"/>
      <c r="AK753" s="52"/>
      <c r="AL753" s="52"/>
    </row>
    <row r="754" spans="1:38" x14ac:dyDescent="0.2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60"/>
      <c r="Y754" s="158"/>
      <c r="Z754" s="158"/>
      <c r="AA754" s="160"/>
      <c r="AB754" s="160"/>
      <c r="AC754" s="158"/>
      <c r="AD754" s="158"/>
      <c r="AE754" s="160"/>
      <c r="AF754" s="160"/>
      <c r="AG754" s="52"/>
      <c r="AH754" s="52"/>
      <c r="AI754" s="52"/>
      <c r="AJ754" s="52"/>
      <c r="AK754" s="52"/>
      <c r="AL754" s="52"/>
    </row>
    <row r="755" spans="1:38" x14ac:dyDescent="0.2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60"/>
      <c r="Y755" s="158"/>
      <c r="Z755" s="158"/>
      <c r="AA755" s="160"/>
      <c r="AB755" s="160"/>
      <c r="AC755" s="158"/>
      <c r="AD755" s="158"/>
      <c r="AE755" s="160"/>
      <c r="AF755" s="160"/>
      <c r="AG755" s="52"/>
      <c r="AH755" s="52"/>
      <c r="AI755" s="52"/>
      <c r="AJ755" s="52"/>
      <c r="AK755" s="52"/>
      <c r="AL755" s="52"/>
    </row>
    <row r="756" spans="1:38" x14ac:dyDescent="0.2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60"/>
      <c r="Y756" s="158"/>
      <c r="Z756" s="158"/>
      <c r="AA756" s="160"/>
      <c r="AB756" s="160"/>
      <c r="AC756" s="158"/>
      <c r="AD756" s="158"/>
      <c r="AE756" s="160"/>
      <c r="AF756" s="160"/>
      <c r="AG756" s="52"/>
      <c r="AH756" s="52"/>
      <c r="AI756" s="52"/>
      <c r="AJ756" s="52"/>
      <c r="AK756" s="52"/>
      <c r="AL756" s="52"/>
    </row>
    <row r="757" spans="1:38" x14ac:dyDescent="0.2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60"/>
      <c r="Y757" s="158"/>
      <c r="Z757" s="158"/>
      <c r="AA757" s="160"/>
      <c r="AB757" s="160"/>
      <c r="AC757" s="158"/>
      <c r="AD757" s="158"/>
      <c r="AE757" s="160"/>
      <c r="AF757" s="160"/>
      <c r="AG757" s="52"/>
      <c r="AH757" s="52"/>
      <c r="AI757" s="52"/>
      <c r="AJ757" s="52"/>
      <c r="AK757" s="52"/>
      <c r="AL757" s="52"/>
    </row>
    <row r="758" spans="1:38" x14ac:dyDescent="0.2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60"/>
      <c r="Y758" s="158"/>
      <c r="Z758" s="158"/>
      <c r="AA758" s="160"/>
      <c r="AB758" s="160"/>
      <c r="AC758" s="158"/>
      <c r="AD758" s="158"/>
      <c r="AE758" s="160"/>
      <c r="AF758" s="160"/>
      <c r="AG758" s="52"/>
      <c r="AH758" s="52"/>
      <c r="AI758" s="52"/>
      <c r="AJ758" s="52"/>
      <c r="AK758" s="52"/>
      <c r="AL758" s="52"/>
    </row>
    <row r="759" spans="1:38" x14ac:dyDescent="0.2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60"/>
      <c r="Y759" s="158"/>
      <c r="Z759" s="158"/>
      <c r="AA759" s="160"/>
      <c r="AB759" s="160"/>
      <c r="AC759" s="158"/>
      <c r="AD759" s="158"/>
      <c r="AE759" s="160"/>
      <c r="AF759" s="160"/>
      <c r="AG759" s="52"/>
      <c r="AH759" s="52"/>
      <c r="AI759" s="52"/>
      <c r="AJ759" s="52"/>
      <c r="AK759" s="52"/>
      <c r="AL759" s="52"/>
    </row>
    <row r="760" spans="1:38" x14ac:dyDescent="0.2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60"/>
      <c r="Y760" s="158"/>
      <c r="Z760" s="158"/>
      <c r="AA760" s="160"/>
      <c r="AB760" s="160"/>
      <c r="AC760" s="158"/>
      <c r="AD760" s="158"/>
      <c r="AE760" s="160"/>
      <c r="AF760" s="160"/>
      <c r="AG760" s="52"/>
      <c r="AH760" s="52"/>
      <c r="AI760" s="52"/>
      <c r="AJ760" s="52"/>
      <c r="AK760" s="52"/>
      <c r="AL760" s="52"/>
    </row>
    <row r="761" spans="1:38" x14ac:dyDescent="0.2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60"/>
      <c r="Y761" s="158"/>
      <c r="Z761" s="158"/>
      <c r="AA761" s="160"/>
      <c r="AB761" s="160"/>
      <c r="AC761" s="158"/>
      <c r="AD761" s="158"/>
      <c r="AE761" s="160"/>
      <c r="AF761" s="160"/>
      <c r="AG761" s="52"/>
      <c r="AH761" s="52"/>
      <c r="AI761" s="52"/>
      <c r="AJ761" s="52"/>
      <c r="AK761" s="52"/>
      <c r="AL761" s="52"/>
    </row>
    <row r="762" spans="1:38" x14ac:dyDescent="0.2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60"/>
      <c r="Y762" s="158"/>
      <c r="Z762" s="158"/>
      <c r="AA762" s="160"/>
      <c r="AB762" s="160"/>
      <c r="AC762" s="158"/>
      <c r="AD762" s="158"/>
      <c r="AE762" s="160"/>
      <c r="AF762" s="160"/>
      <c r="AG762" s="52"/>
      <c r="AH762" s="52"/>
      <c r="AI762" s="52"/>
      <c r="AJ762" s="52"/>
      <c r="AK762" s="52"/>
      <c r="AL762" s="52"/>
    </row>
    <row r="763" spans="1:38" x14ac:dyDescent="0.2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60"/>
      <c r="Y763" s="158"/>
      <c r="Z763" s="158"/>
      <c r="AA763" s="160"/>
      <c r="AB763" s="160"/>
      <c r="AC763" s="158"/>
      <c r="AD763" s="158"/>
      <c r="AE763" s="160"/>
      <c r="AF763" s="160"/>
      <c r="AG763" s="52"/>
      <c r="AH763" s="52"/>
      <c r="AI763" s="52"/>
      <c r="AJ763" s="52"/>
      <c r="AK763" s="52"/>
      <c r="AL763" s="52"/>
    </row>
    <row r="764" spans="1:38" x14ac:dyDescent="0.2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60"/>
      <c r="Y764" s="158"/>
      <c r="Z764" s="158"/>
      <c r="AA764" s="160"/>
      <c r="AB764" s="160"/>
      <c r="AC764" s="158"/>
      <c r="AD764" s="158"/>
      <c r="AE764" s="160"/>
      <c r="AF764" s="160"/>
      <c r="AG764" s="52"/>
      <c r="AH764" s="52"/>
      <c r="AI764" s="52"/>
      <c r="AJ764" s="52"/>
      <c r="AK764" s="52"/>
      <c r="AL764" s="52"/>
    </row>
    <row r="765" spans="1:38" x14ac:dyDescent="0.2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60"/>
      <c r="Y765" s="158"/>
      <c r="Z765" s="158"/>
      <c r="AA765" s="160"/>
      <c r="AB765" s="160"/>
      <c r="AC765" s="158"/>
      <c r="AD765" s="158"/>
      <c r="AE765" s="160"/>
      <c r="AF765" s="160"/>
      <c r="AG765" s="52"/>
      <c r="AH765" s="52"/>
      <c r="AI765" s="52"/>
      <c r="AJ765" s="52"/>
      <c r="AK765" s="52"/>
      <c r="AL765" s="52"/>
    </row>
    <row r="766" spans="1:38" x14ac:dyDescent="0.2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60"/>
      <c r="Y766" s="158"/>
      <c r="Z766" s="158"/>
      <c r="AA766" s="160"/>
      <c r="AB766" s="160"/>
      <c r="AC766" s="158"/>
      <c r="AD766" s="158"/>
      <c r="AE766" s="160"/>
      <c r="AF766" s="160"/>
      <c r="AG766" s="52"/>
      <c r="AH766" s="52"/>
      <c r="AI766" s="52"/>
      <c r="AJ766" s="52"/>
      <c r="AK766" s="52"/>
      <c r="AL766" s="52"/>
    </row>
    <row r="767" spans="1:38" x14ac:dyDescent="0.2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60"/>
      <c r="Y767" s="158"/>
      <c r="Z767" s="158"/>
      <c r="AA767" s="160"/>
      <c r="AB767" s="160"/>
      <c r="AC767" s="158"/>
      <c r="AD767" s="158"/>
      <c r="AE767" s="160"/>
      <c r="AF767" s="160"/>
      <c r="AG767" s="52"/>
      <c r="AH767" s="52"/>
      <c r="AI767" s="52"/>
      <c r="AJ767" s="52"/>
      <c r="AK767" s="52"/>
      <c r="AL767" s="52"/>
    </row>
    <row r="768" spans="1:38" x14ac:dyDescent="0.2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60"/>
      <c r="Y768" s="158"/>
      <c r="Z768" s="158"/>
      <c r="AA768" s="160"/>
      <c r="AB768" s="160"/>
      <c r="AC768" s="158"/>
      <c r="AD768" s="158"/>
      <c r="AE768" s="160"/>
      <c r="AF768" s="160"/>
      <c r="AG768" s="52"/>
      <c r="AH768" s="52"/>
      <c r="AI768" s="52"/>
      <c r="AJ768" s="52"/>
      <c r="AK768" s="52"/>
      <c r="AL768" s="52"/>
    </row>
    <row r="769" spans="1:38" x14ac:dyDescent="0.2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60"/>
      <c r="Y769" s="158"/>
      <c r="Z769" s="158"/>
      <c r="AA769" s="160"/>
      <c r="AB769" s="160"/>
      <c r="AC769" s="158"/>
      <c r="AD769" s="158"/>
      <c r="AE769" s="160"/>
      <c r="AF769" s="160"/>
      <c r="AG769" s="52"/>
      <c r="AH769" s="52"/>
      <c r="AI769" s="52"/>
      <c r="AJ769" s="52"/>
      <c r="AK769" s="52"/>
      <c r="AL769" s="52"/>
    </row>
    <row r="770" spans="1:38" x14ac:dyDescent="0.2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60"/>
      <c r="Y770" s="158"/>
      <c r="Z770" s="158"/>
      <c r="AA770" s="160"/>
      <c r="AB770" s="160"/>
      <c r="AC770" s="158"/>
      <c r="AD770" s="158"/>
      <c r="AE770" s="160"/>
      <c r="AF770" s="160"/>
      <c r="AG770" s="52"/>
      <c r="AH770" s="52"/>
      <c r="AI770" s="52"/>
      <c r="AJ770" s="52"/>
      <c r="AK770" s="52"/>
      <c r="AL770" s="52"/>
    </row>
    <row r="771" spans="1:38" x14ac:dyDescent="0.2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60"/>
      <c r="Y771" s="158"/>
      <c r="Z771" s="158"/>
      <c r="AA771" s="160"/>
      <c r="AB771" s="160"/>
      <c r="AC771" s="158"/>
      <c r="AD771" s="158"/>
      <c r="AE771" s="160"/>
      <c r="AF771" s="160"/>
      <c r="AG771" s="52"/>
      <c r="AH771" s="52"/>
      <c r="AI771" s="52"/>
      <c r="AJ771" s="52"/>
      <c r="AK771" s="52"/>
      <c r="AL771" s="52"/>
    </row>
    <row r="772" spans="1:38" x14ac:dyDescent="0.2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160"/>
      <c r="M772" s="160"/>
      <c r="N772" s="160"/>
      <c r="O772" s="160"/>
      <c r="P772" s="160"/>
      <c r="Q772" s="160"/>
      <c r="R772" s="160"/>
      <c r="S772" s="160"/>
      <c r="T772" s="160"/>
      <c r="U772" s="160"/>
      <c r="V772" s="160"/>
      <c r="W772" s="160"/>
      <c r="X772" s="160"/>
      <c r="Y772" s="158"/>
      <c r="Z772" s="158"/>
      <c r="AA772" s="160"/>
      <c r="AB772" s="160"/>
      <c r="AC772" s="158"/>
      <c r="AD772" s="158"/>
      <c r="AE772" s="160"/>
      <c r="AF772" s="160"/>
      <c r="AG772" s="52"/>
      <c r="AH772" s="52"/>
      <c r="AI772" s="52"/>
      <c r="AJ772" s="52"/>
      <c r="AK772" s="52"/>
      <c r="AL772" s="52"/>
    </row>
    <row r="773" spans="1:38" x14ac:dyDescent="0.2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60"/>
      <c r="Y773" s="158"/>
      <c r="Z773" s="158"/>
      <c r="AA773" s="160"/>
      <c r="AB773" s="160"/>
      <c r="AC773" s="158"/>
      <c r="AD773" s="158"/>
      <c r="AE773" s="160"/>
      <c r="AF773" s="160"/>
      <c r="AG773" s="52"/>
      <c r="AH773" s="52"/>
      <c r="AI773" s="52"/>
      <c r="AJ773" s="52"/>
      <c r="AK773" s="52"/>
      <c r="AL773" s="52"/>
    </row>
    <row r="774" spans="1:38" x14ac:dyDescent="0.2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60"/>
      <c r="Y774" s="158"/>
      <c r="Z774" s="158"/>
      <c r="AA774" s="160"/>
      <c r="AB774" s="160"/>
      <c r="AC774" s="158"/>
      <c r="AD774" s="158"/>
      <c r="AE774" s="160"/>
      <c r="AF774" s="160"/>
      <c r="AG774" s="52"/>
      <c r="AH774" s="52"/>
      <c r="AI774" s="52"/>
      <c r="AJ774" s="52"/>
      <c r="AK774" s="52"/>
      <c r="AL774" s="52"/>
    </row>
    <row r="775" spans="1:38" x14ac:dyDescent="0.2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60"/>
      <c r="Y775" s="158"/>
      <c r="Z775" s="158"/>
      <c r="AA775" s="160"/>
      <c r="AB775" s="160"/>
      <c r="AC775" s="158"/>
      <c r="AD775" s="158"/>
      <c r="AE775" s="160"/>
      <c r="AF775" s="160"/>
      <c r="AG775" s="52"/>
      <c r="AH775" s="52"/>
      <c r="AI775" s="52"/>
      <c r="AJ775" s="52"/>
      <c r="AK775" s="52"/>
      <c r="AL775" s="52"/>
    </row>
    <row r="776" spans="1:38" x14ac:dyDescent="0.2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160"/>
      <c r="M776" s="160"/>
      <c r="N776" s="160"/>
      <c r="O776" s="160"/>
      <c r="P776" s="160"/>
      <c r="Q776" s="160"/>
      <c r="R776" s="160"/>
      <c r="S776" s="160"/>
      <c r="T776" s="160"/>
      <c r="U776" s="160"/>
      <c r="V776" s="160"/>
      <c r="W776" s="160"/>
      <c r="X776" s="160"/>
      <c r="Y776" s="158"/>
      <c r="Z776" s="158"/>
      <c r="AA776" s="160"/>
      <c r="AB776" s="160"/>
      <c r="AC776" s="158"/>
      <c r="AD776" s="158"/>
      <c r="AE776" s="160"/>
      <c r="AF776" s="160"/>
      <c r="AG776" s="52"/>
      <c r="AH776" s="52"/>
      <c r="AI776" s="52"/>
      <c r="AJ776" s="52"/>
      <c r="AK776" s="52"/>
      <c r="AL776" s="52"/>
    </row>
    <row r="777" spans="1:38" x14ac:dyDescent="0.2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60"/>
      <c r="Y777" s="158"/>
      <c r="Z777" s="158"/>
      <c r="AA777" s="160"/>
      <c r="AB777" s="160"/>
      <c r="AC777" s="158"/>
      <c r="AD777" s="158"/>
      <c r="AE777" s="160"/>
      <c r="AF777" s="160"/>
      <c r="AG777" s="52"/>
      <c r="AH777" s="52"/>
      <c r="AI777" s="52"/>
      <c r="AJ777" s="52"/>
      <c r="AK777" s="52"/>
      <c r="AL777" s="52"/>
    </row>
    <row r="778" spans="1:38" x14ac:dyDescent="0.2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60"/>
      <c r="Y778" s="158"/>
      <c r="Z778" s="158"/>
      <c r="AA778" s="160"/>
      <c r="AB778" s="160"/>
      <c r="AC778" s="158"/>
      <c r="AD778" s="158"/>
      <c r="AE778" s="160"/>
      <c r="AF778" s="160"/>
      <c r="AG778" s="52"/>
      <c r="AH778" s="52"/>
      <c r="AI778" s="52"/>
      <c r="AJ778" s="52"/>
      <c r="AK778" s="52"/>
      <c r="AL778" s="52"/>
    </row>
    <row r="779" spans="1:38" x14ac:dyDescent="0.2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60"/>
      <c r="Y779" s="158"/>
      <c r="Z779" s="158"/>
      <c r="AA779" s="160"/>
      <c r="AB779" s="160"/>
      <c r="AC779" s="158"/>
      <c r="AD779" s="158"/>
      <c r="AE779" s="160"/>
      <c r="AF779" s="160"/>
      <c r="AG779" s="52"/>
      <c r="AH779" s="52"/>
      <c r="AI779" s="52"/>
      <c r="AJ779" s="52"/>
      <c r="AK779" s="52"/>
      <c r="AL779" s="52"/>
    </row>
    <row r="780" spans="1:38" x14ac:dyDescent="0.2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60"/>
      <c r="Y780" s="158"/>
      <c r="Z780" s="158"/>
      <c r="AA780" s="160"/>
      <c r="AB780" s="160"/>
      <c r="AC780" s="158"/>
      <c r="AD780" s="158"/>
      <c r="AE780" s="160"/>
      <c r="AF780" s="160"/>
      <c r="AG780" s="52"/>
      <c r="AH780" s="52"/>
      <c r="AI780" s="52"/>
      <c r="AJ780" s="52"/>
      <c r="AK780" s="52"/>
      <c r="AL780" s="52"/>
    </row>
    <row r="781" spans="1:38" x14ac:dyDescent="0.2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60"/>
      <c r="Y781" s="158"/>
      <c r="Z781" s="158"/>
      <c r="AA781" s="160"/>
      <c r="AB781" s="160"/>
      <c r="AC781" s="158"/>
      <c r="AD781" s="158"/>
      <c r="AE781" s="160"/>
      <c r="AF781" s="160"/>
      <c r="AG781" s="52"/>
      <c r="AH781" s="52"/>
      <c r="AI781" s="52"/>
      <c r="AJ781" s="52"/>
      <c r="AK781" s="52"/>
      <c r="AL781" s="52"/>
    </row>
    <row r="782" spans="1:38" x14ac:dyDescent="0.2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60"/>
      <c r="Y782" s="158"/>
      <c r="Z782" s="158"/>
      <c r="AA782" s="160"/>
      <c r="AB782" s="160"/>
      <c r="AC782" s="158"/>
      <c r="AD782" s="158"/>
      <c r="AE782" s="160"/>
      <c r="AF782" s="160"/>
      <c r="AG782" s="52"/>
      <c r="AH782" s="52"/>
      <c r="AI782" s="52"/>
      <c r="AJ782" s="52"/>
      <c r="AK782" s="52"/>
      <c r="AL782" s="52"/>
    </row>
    <row r="783" spans="1:38" x14ac:dyDescent="0.2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60"/>
      <c r="Y783" s="158"/>
      <c r="Z783" s="158"/>
      <c r="AA783" s="160"/>
      <c r="AB783" s="160"/>
      <c r="AC783" s="158"/>
      <c r="AD783" s="158"/>
      <c r="AE783" s="160"/>
      <c r="AF783" s="160"/>
      <c r="AG783" s="52"/>
      <c r="AH783" s="52"/>
      <c r="AI783" s="52"/>
      <c r="AJ783" s="52"/>
      <c r="AK783" s="52"/>
      <c r="AL783" s="52"/>
    </row>
    <row r="784" spans="1:38" x14ac:dyDescent="0.2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60"/>
      <c r="Y784" s="158"/>
      <c r="Z784" s="158"/>
      <c r="AA784" s="160"/>
      <c r="AB784" s="160"/>
      <c r="AC784" s="158"/>
      <c r="AD784" s="158"/>
      <c r="AE784" s="160"/>
      <c r="AF784" s="160"/>
      <c r="AG784" s="52"/>
      <c r="AH784" s="52"/>
      <c r="AI784" s="52"/>
      <c r="AJ784" s="52"/>
      <c r="AK784" s="52"/>
      <c r="AL784" s="52"/>
    </row>
    <row r="785" spans="1:38" x14ac:dyDescent="0.2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60"/>
      <c r="Y785" s="158"/>
      <c r="Z785" s="158"/>
      <c r="AA785" s="160"/>
      <c r="AB785" s="160"/>
      <c r="AC785" s="158"/>
      <c r="AD785" s="158"/>
      <c r="AE785" s="160"/>
      <c r="AF785" s="160"/>
      <c r="AG785" s="52"/>
      <c r="AH785" s="52"/>
      <c r="AI785" s="52"/>
      <c r="AJ785" s="52"/>
      <c r="AK785" s="52"/>
      <c r="AL785" s="52"/>
    </row>
    <row r="786" spans="1:38" x14ac:dyDescent="0.2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60"/>
      <c r="Y786" s="158"/>
      <c r="Z786" s="158"/>
      <c r="AA786" s="160"/>
      <c r="AB786" s="160"/>
      <c r="AC786" s="158"/>
      <c r="AD786" s="158"/>
      <c r="AE786" s="160"/>
      <c r="AF786" s="160"/>
      <c r="AG786" s="52"/>
      <c r="AH786" s="52"/>
      <c r="AI786" s="52"/>
      <c r="AJ786" s="52"/>
      <c r="AK786" s="52"/>
      <c r="AL786" s="52"/>
    </row>
    <row r="787" spans="1:38" x14ac:dyDescent="0.2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60"/>
      <c r="Y787" s="158"/>
      <c r="Z787" s="158"/>
      <c r="AA787" s="160"/>
      <c r="AB787" s="160"/>
      <c r="AC787" s="158"/>
      <c r="AD787" s="158"/>
      <c r="AE787" s="160"/>
      <c r="AF787" s="160"/>
      <c r="AG787" s="52"/>
      <c r="AH787" s="52"/>
      <c r="AI787" s="52"/>
      <c r="AJ787" s="52"/>
      <c r="AK787" s="52"/>
      <c r="AL787" s="52"/>
    </row>
    <row r="788" spans="1:38" x14ac:dyDescent="0.2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60"/>
      <c r="Y788" s="158"/>
      <c r="Z788" s="158"/>
      <c r="AA788" s="160"/>
      <c r="AB788" s="160"/>
      <c r="AC788" s="158"/>
      <c r="AD788" s="158"/>
      <c r="AE788" s="160"/>
      <c r="AF788" s="160"/>
      <c r="AG788" s="52"/>
      <c r="AH788" s="52"/>
      <c r="AI788" s="52"/>
      <c r="AJ788" s="52"/>
      <c r="AK788" s="52"/>
      <c r="AL788" s="52"/>
    </row>
    <row r="789" spans="1:38" x14ac:dyDescent="0.2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60"/>
      <c r="Y789" s="158"/>
      <c r="Z789" s="158"/>
      <c r="AA789" s="160"/>
      <c r="AB789" s="160"/>
      <c r="AC789" s="158"/>
      <c r="AD789" s="158"/>
      <c r="AE789" s="160"/>
      <c r="AF789" s="160"/>
      <c r="AG789" s="52"/>
      <c r="AH789" s="52"/>
      <c r="AI789" s="52"/>
      <c r="AJ789" s="52"/>
      <c r="AK789" s="52"/>
      <c r="AL789" s="52"/>
    </row>
    <row r="790" spans="1:38" x14ac:dyDescent="0.2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60"/>
      <c r="Y790" s="158"/>
      <c r="Z790" s="158"/>
      <c r="AA790" s="160"/>
      <c r="AB790" s="160"/>
      <c r="AC790" s="158"/>
      <c r="AD790" s="158"/>
      <c r="AE790" s="160"/>
      <c r="AF790" s="160"/>
      <c r="AG790" s="52"/>
      <c r="AH790" s="52"/>
      <c r="AI790" s="52"/>
      <c r="AJ790" s="52"/>
      <c r="AK790" s="52"/>
      <c r="AL790" s="52"/>
    </row>
    <row r="791" spans="1:38" x14ac:dyDescent="0.2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60"/>
      <c r="Y791" s="158"/>
      <c r="Z791" s="158"/>
      <c r="AA791" s="160"/>
      <c r="AB791" s="160"/>
      <c r="AC791" s="158"/>
      <c r="AD791" s="158"/>
      <c r="AE791" s="160"/>
      <c r="AF791" s="160"/>
      <c r="AG791" s="52"/>
      <c r="AH791" s="52"/>
      <c r="AI791" s="52"/>
      <c r="AJ791" s="52"/>
      <c r="AK791" s="52"/>
      <c r="AL791" s="52"/>
    </row>
    <row r="792" spans="1:38" x14ac:dyDescent="0.2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60"/>
      <c r="Y792" s="158"/>
      <c r="Z792" s="158"/>
      <c r="AA792" s="160"/>
      <c r="AB792" s="160"/>
      <c r="AC792" s="158"/>
      <c r="AD792" s="158"/>
      <c r="AE792" s="160"/>
      <c r="AF792" s="160"/>
      <c r="AG792" s="52"/>
      <c r="AH792" s="52"/>
      <c r="AI792" s="52"/>
      <c r="AJ792" s="52"/>
      <c r="AK792" s="52"/>
      <c r="AL792" s="52"/>
    </row>
    <row r="793" spans="1:38" x14ac:dyDescent="0.2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60"/>
      <c r="Y793" s="158"/>
      <c r="Z793" s="158"/>
      <c r="AA793" s="160"/>
      <c r="AB793" s="160"/>
      <c r="AC793" s="158"/>
      <c r="AD793" s="158"/>
      <c r="AE793" s="160"/>
      <c r="AF793" s="160"/>
      <c r="AG793" s="52"/>
      <c r="AH793" s="52"/>
      <c r="AI793" s="52"/>
      <c r="AJ793" s="52"/>
      <c r="AK793" s="52"/>
      <c r="AL793" s="52"/>
    </row>
    <row r="794" spans="1:38" x14ac:dyDescent="0.2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60"/>
      <c r="Y794" s="158"/>
      <c r="Z794" s="158"/>
      <c r="AA794" s="160"/>
      <c r="AB794" s="160"/>
      <c r="AC794" s="158"/>
      <c r="AD794" s="158"/>
      <c r="AE794" s="160"/>
      <c r="AF794" s="160"/>
      <c r="AG794" s="52"/>
      <c r="AH794" s="52"/>
      <c r="AI794" s="52"/>
      <c r="AJ794" s="52"/>
      <c r="AK794" s="52"/>
      <c r="AL794" s="52"/>
    </row>
    <row r="795" spans="1:38" x14ac:dyDescent="0.2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60"/>
      <c r="Y795" s="158"/>
      <c r="Z795" s="158"/>
      <c r="AA795" s="160"/>
      <c r="AB795" s="160"/>
      <c r="AC795" s="158"/>
      <c r="AD795" s="158"/>
      <c r="AE795" s="160"/>
      <c r="AF795" s="160"/>
      <c r="AG795" s="52"/>
      <c r="AH795" s="52"/>
      <c r="AI795" s="52"/>
      <c r="AJ795" s="52"/>
      <c r="AK795" s="52"/>
      <c r="AL795" s="52"/>
    </row>
    <row r="796" spans="1:38" x14ac:dyDescent="0.2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160"/>
      <c r="M796" s="160"/>
      <c r="N796" s="160"/>
      <c r="O796" s="160"/>
      <c r="P796" s="160"/>
      <c r="Q796" s="160"/>
      <c r="R796" s="160"/>
      <c r="S796" s="160"/>
      <c r="T796" s="160"/>
      <c r="U796" s="160"/>
      <c r="V796" s="160"/>
      <c r="W796" s="160"/>
      <c r="X796" s="160"/>
      <c r="Y796" s="158"/>
      <c r="Z796" s="158"/>
      <c r="AA796" s="160"/>
      <c r="AB796" s="160"/>
      <c r="AC796" s="158"/>
      <c r="AD796" s="158"/>
      <c r="AE796" s="160"/>
      <c r="AF796" s="160"/>
      <c r="AG796" s="52"/>
      <c r="AH796" s="52"/>
      <c r="AI796" s="52"/>
      <c r="AJ796" s="52"/>
      <c r="AK796" s="52"/>
      <c r="AL796" s="52"/>
    </row>
    <row r="797" spans="1:38" x14ac:dyDescent="0.2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60"/>
      <c r="Y797" s="158"/>
      <c r="Z797" s="158"/>
      <c r="AA797" s="160"/>
      <c r="AB797" s="160"/>
      <c r="AC797" s="158"/>
      <c r="AD797" s="158"/>
      <c r="AE797" s="160"/>
      <c r="AF797" s="160"/>
      <c r="AG797" s="52"/>
      <c r="AH797" s="52"/>
      <c r="AI797" s="52"/>
      <c r="AJ797" s="52"/>
      <c r="AK797" s="52"/>
      <c r="AL797" s="52"/>
    </row>
    <row r="798" spans="1:38" x14ac:dyDescent="0.2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60"/>
      <c r="Y798" s="158"/>
      <c r="Z798" s="158"/>
      <c r="AA798" s="160"/>
      <c r="AB798" s="160"/>
      <c r="AC798" s="158"/>
      <c r="AD798" s="158"/>
      <c r="AE798" s="160"/>
      <c r="AF798" s="160"/>
      <c r="AG798" s="52"/>
      <c r="AH798" s="52"/>
      <c r="AI798" s="52"/>
      <c r="AJ798" s="52"/>
      <c r="AK798" s="52"/>
      <c r="AL798" s="52"/>
    </row>
    <row r="799" spans="1:38" x14ac:dyDescent="0.2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60"/>
      <c r="Y799" s="158"/>
      <c r="Z799" s="158"/>
      <c r="AA799" s="160"/>
      <c r="AB799" s="160"/>
      <c r="AC799" s="158"/>
      <c r="AD799" s="158"/>
      <c r="AE799" s="160"/>
      <c r="AF799" s="160"/>
      <c r="AG799" s="52"/>
      <c r="AH799" s="52"/>
      <c r="AI799" s="52"/>
      <c r="AJ799" s="52"/>
      <c r="AK799" s="52"/>
      <c r="AL799" s="52"/>
    </row>
    <row r="800" spans="1:38" x14ac:dyDescent="0.2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160"/>
      <c r="M800" s="160"/>
      <c r="N800" s="160"/>
      <c r="O800" s="160"/>
      <c r="P800" s="160"/>
      <c r="Q800" s="160"/>
      <c r="R800" s="160"/>
      <c r="S800" s="160"/>
      <c r="T800" s="160"/>
      <c r="U800" s="160"/>
      <c r="V800" s="160"/>
      <c r="W800" s="160"/>
      <c r="X800" s="160"/>
      <c r="Y800" s="158"/>
      <c r="Z800" s="158"/>
      <c r="AA800" s="160"/>
      <c r="AB800" s="160"/>
      <c r="AC800" s="158"/>
      <c r="AD800" s="158"/>
      <c r="AE800" s="160"/>
      <c r="AF800" s="160"/>
      <c r="AG800" s="52"/>
      <c r="AH800" s="52"/>
      <c r="AI800" s="52"/>
      <c r="AJ800" s="52"/>
      <c r="AK800" s="52"/>
      <c r="AL800" s="52"/>
    </row>
    <row r="801" spans="1:38" x14ac:dyDescent="0.2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60"/>
      <c r="Y801" s="158"/>
      <c r="Z801" s="158"/>
      <c r="AA801" s="160"/>
      <c r="AB801" s="160"/>
      <c r="AC801" s="158"/>
      <c r="AD801" s="158"/>
      <c r="AE801" s="160"/>
      <c r="AF801" s="160"/>
      <c r="AG801" s="52"/>
      <c r="AH801" s="52"/>
      <c r="AI801" s="52"/>
      <c r="AJ801" s="52"/>
      <c r="AK801" s="52"/>
      <c r="AL801" s="52"/>
    </row>
    <row r="802" spans="1:38" x14ac:dyDescent="0.2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60"/>
      <c r="Y802" s="158"/>
      <c r="Z802" s="158"/>
      <c r="AA802" s="160"/>
      <c r="AB802" s="160"/>
      <c r="AC802" s="158"/>
      <c r="AD802" s="158"/>
      <c r="AE802" s="160"/>
      <c r="AF802" s="160"/>
      <c r="AG802" s="52"/>
      <c r="AH802" s="52"/>
      <c r="AI802" s="52"/>
      <c r="AJ802" s="52"/>
      <c r="AK802" s="52"/>
      <c r="AL802" s="52"/>
    </row>
    <row r="803" spans="1:38" x14ac:dyDescent="0.2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60"/>
      <c r="Y803" s="158"/>
      <c r="Z803" s="158"/>
      <c r="AA803" s="160"/>
      <c r="AB803" s="160"/>
      <c r="AC803" s="158"/>
      <c r="AD803" s="158"/>
      <c r="AE803" s="160"/>
      <c r="AF803" s="160"/>
      <c r="AG803" s="52"/>
      <c r="AH803" s="52"/>
      <c r="AI803" s="52"/>
      <c r="AJ803" s="52"/>
      <c r="AK803" s="52"/>
      <c r="AL803" s="52"/>
    </row>
    <row r="804" spans="1:38" x14ac:dyDescent="0.2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60"/>
      <c r="Y804" s="158"/>
      <c r="Z804" s="158"/>
      <c r="AA804" s="160"/>
      <c r="AB804" s="160"/>
      <c r="AC804" s="158"/>
      <c r="AD804" s="158"/>
      <c r="AE804" s="160"/>
      <c r="AF804" s="160"/>
      <c r="AG804" s="52"/>
      <c r="AH804" s="52"/>
      <c r="AI804" s="52"/>
      <c r="AJ804" s="52"/>
      <c r="AK804" s="52"/>
      <c r="AL804" s="52"/>
    </row>
    <row r="805" spans="1:38" x14ac:dyDescent="0.2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60"/>
      <c r="Y805" s="158"/>
      <c r="Z805" s="158"/>
      <c r="AA805" s="160"/>
      <c r="AB805" s="160"/>
      <c r="AC805" s="158"/>
      <c r="AD805" s="158"/>
      <c r="AE805" s="160"/>
      <c r="AF805" s="160"/>
      <c r="AG805" s="52"/>
      <c r="AH805" s="52"/>
      <c r="AI805" s="52"/>
      <c r="AJ805" s="52"/>
      <c r="AK805" s="52"/>
      <c r="AL805" s="52"/>
    </row>
    <row r="806" spans="1:38" x14ac:dyDescent="0.2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60"/>
      <c r="Y806" s="158"/>
      <c r="Z806" s="158"/>
      <c r="AA806" s="160"/>
      <c r="AB806" s="160"/>
      <c r="AC806" s="158"/>
      <c r="AD806" s="158"/>
      <c r="AE806" s="160"/>
      <c r="AF806" s="160"/>
      <c r="AG806" s="52"/>
      <c r="AH806" s="52"/>
      <c r="AI806" s="52"/>
      <c r="AJ806" s="52"/>
      <c r="AK806" s="52"/>
      <c r="AL806" s="52"/>
    </row>
    <row r="807" spans="1:38" x14ac:dyDescent="0.2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60"/>
      <c r="Y807" s="158"/>
      <c r="Z807" s="158"/>
      <c r="AA807" s="160"/>
      <c r="AB807" s="160"/>
      <c r="AC807" s="158"/>
      <c r="AD807" s="158"/>
      <c r="AE807" s="160"/>
      <c r="AF807" s="160"/>
      <c r="AG807" s="52"/>
      <c r="AH807" s="52"/>
      <c r="AI807" s="52"/>
      <c r="AJ807" s="52"/>
      <c r="AK807" s="52"/>
      <c r="AL807" s="52"/>
    </row>
    <row r="808" spans="1:38" x14ac:dyDescent="0.2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60"/>
      <c r="Y808" s="158"/>
      <c r="Z808" s="158"/>
      <c r="AA808" s="160"/>
      <c r="AB808" s="160"/>
      <c r="AC808" s="158"/>
      <c r="AD808" s="158"/>
      <c r="AE808" s="160"/>
      <c r="AF808" s="160"/>
      <c r="AG808" s="52"/>
      <c r="AH808" s="52"/>
      <c r="AI808" s="52"/>
      <c r="AJ808" s="52"/>
      <c r="AK808" s="52"/>
      <c r="AL808" s="52"/>
    </row>
    <row r="809" spans="1:38" x14ac:dyDescent="0.2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60"/>
      <c r="Y809" s="158"/>
      <c r="Z809" s="158"/>
      <c r="AA809" s="160"/>
      <c r="AB809" s="160"/>
      <c r="AC809" s="158"/>
      <c r="AD809" s="158"/>
      <c r="AE809" s="160"/>
      <c r="AF809" s="160"/>
      <c r="AG809" s="52"/>
      <c r="AH809" s="52"/>
      <c r="AI809" s="52"/>
      <c r="AJ809" s="52"/>
      <c r="AK809" s="52"/>
      <c r="AL809" s="52"/>
    </row>
    <row r="810" spans="1:38" x14ac:dyDescent="0.2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60"/>
      <c r="Y810" s="158"/>
      <c r="Z810" s="158"/>
      <c r="AA810" s="160"/>
      <c r="AB810" s="160"/>
      <c r="AC810" s="158"/>
      <c r="AD810" s="158"/>
      <c r="AE810" s="160"/>
      <c r="AF810" s="160"/>
      <c r="AG810" s="52"/>
      <c r="AH810" s="52"/>
      <c r="AI810" s="52"/>
      <c r="AJ810" s="52"/>
      <c r="AK810" s="52"/>
      <c r="AL810" s="52"/>
    </row>
    <row r="811" spans="1:38" x14ac:dyDescent="0.2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60"/>
      <c r="Y811" s="158"/>
      <c r="Z811" s="158"/>
      <c r="AA811" s="160"/>
      <c r="AB811" s="160"/>
      <c r="AC811" s="158"/>
      <c r="AD811" s="158"/>
      <c r="AE811" s="160"/>
      <c r="AF811" s="160"/>
      <c r="AG811" s="52"/>
      <c r="AH811" s="52"/>
      <c r="AI811" s="52"/>
      <c r="AJ811" s="52"/>
      <c r="AK811" s="52"/>
      <c r="AL811" s="52"/>
    </row>
    <row r="812" spans="1:38" x14ac:dyDescent="0.2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60"/>
      <c r="Y812" s="158"/>
      <c r="Z812" s="158"/>
      <c r="AA812" s="160"/>
      <c r="AB812" s="160"/>
      <c r="AC812" s="158"/>
      <c r="AD812" s="158"/>
      <c r="AE812" s="160"/>
      <c r="AF812" s="160"/>
      <c r="AG812" s="52"/>
      <c r="AH812" s="52"/>
      <c r="AI812" s="52"/>
      <c r="AJ812" s="52"/>
      <c r="AK812" s="52"/>
      <c r="AL812" s="52"/>
    </row>
    <row r="813" spans="1:38" x14ac:dyDescent="0.2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60"/>
      <c r="Y813" s="158"/>
      <c r="Z813" s="158"/>
      <c r="AA813" s="160"/>
      <c r="AB813" s="160"/>
      <c r="AC813" s="158"/>
      <c r="AD813" s="158"/>
      <c r="AE813" s="160"/>
      <c r="AF813" s="160"/>
      <c r="AG813" s="52"/>
      <c r="AH813" s="52"/>
      <c r="AI813" s="52"/>
      <c r="AJ813" s="52"/>
      <c r="AK813" s="52"/>
      <c r="AL813" s="52"/>
    </row>
    <row r="814" spans="1:38" x14ac:dyDescent="0.2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60"/>
      <c r="Y814" s="158"/>
      <c r="Z814" s="158"/>
      <c r="AA814" s="160"/>
      <c r="AB814" s="160"/>
      <c r="AC814" s="158"/>
      <c r="AD814" s="158"/>
      <c r="AE814" s="160"/>
      <c r="AF814" s="160"/>
      <c r="AG814" s="52"/>
      <c r="AH814" s="52"/>
      <c r="AI814" s="52"/>
      <c r="AJ814" s="52"/>
      <c r="AK814" s="52"/>
      <c r="AL814" s="52"/>
    </row>
    <row r="815" spans="1:38" x14ac:dyDescent="0.2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60"/>
      <c r="Y815" s="158"/>
      <c r="Z815" s="158"/>
      <c r="AA815" s="160"/>
      <c r="AB815" s="160"/>
      <c r="AC815" s="158"/>
      <c r="AD815" s="158"/>
      <c r="AE815" s="160"/>
      <c r="AF815" s="160"/>
      <c r="AG815" s="52"/>
      <c r="AH815" s="52"/>
      <c r="AI815" s="52"/>
      <c r="AJ815" s="52"/>
      <c r="AK815" s="52"/>
      <c r="AL815" s="52"/>
    </row>
    <row r="816" spans="1:38" x14ac:dyDescent="0.2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60"/>
      <c r="Y816" s="158"/>
      <c r="Z816" s="158"/>
      <c r="AA816" s="160"/>
      <c r="AB816" s="160"/>
      <c r="AC816" s="158"/>
      <c r="AD816" s="158"/>
      <c r="AE816" s="160"/>
      <c r="AF816" s="160"/>
      <c r="AG816" s="52"/>
      <c r="AH816" s="52"/>
      <c r="AI816" s="52"/>
      <c r="AJ816" s="52"/>
      <c r="AK816" s="52"/>
      <c r="AL816" s="52"/>
    </row>
    <row r="817" spans="1:38" x14ac:dyDescent="0.2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160"/>
      <c r="M817" s="160"/>
      <c r="N817" s="160"/>
      <c r="O817" s="160"/>
      <c r="P817" s="160"/>
      <c r="Q817" s="160"/>
      <c r="R817" s="160"/>
      <c r="S817" s="160"/>
      <c r="T817" s="160"/>
      <c r="U817" s="160"/>
      <c r="V817" s="160"/>
      <c r="W817" s="160"/>
      <c r="X817" s="160"/>
      <c r="Y817" s="158"/>
      <c r="Z817" s="158"/>
      <c r="AA817" s="160"/>
      <c r="AB817" s="160"/>
      <c r="AC817" s="158"/>
      <c r="AD817" s="158"/>
      <c r="AE817" s="160"/>
      <c r="AF817" s="160"/>
      <c r="AG817" s="52"/>
      <c r="AH817" s="52"/>
      <c r="AI817" s="52"/>
      <c r="AJ817" s="52"/>
      <c r="AK817" s="52"/>
      <c r="AL817" s="52"/>
    </row>
    <row r="818" spans="1:38" x14ac:dyDescent="0.2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60"/>
      <c r="Y818" s="158"/>
      <c r="Z818" s="158"/>
      <c r="AA818" s="160"/>
      <c r="AB818" s="160"/>
      <c r="AC818" s="158"/>
      <c r="AD818" s="158"/>
      <c r="AE818" s="160"/>
      <c r="AF818" s="160"/>
      <c r="AG818" s="52"/>
      <c r="AH818" s="52"/>
      <c r="AI818" s="52"/>
      <c r="AJ818" s="52"/>
      <c r="AK818" s="52"/>
      <c r="AL818" s="52"/>
    </row>
    <row r="819" spans="1:38" x14ac:dyDescent="0.2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60"/>
      <c r="Y819" s="158"/>
      <c r="Z819" s="158"/>
      <c r="AA819" s="160"/>
      <c r="AB819" s="160"/>
      <c r="AC819" s="158"/>
      <c r="AD819" s="158"/>
      <c r="AE819" s="160"/>
      <c r="AF819" s="160"/>
      <c r="AG819" s="52"/>
      <c r="AH819" s="52"/>
      <c r="AI819" s="52"/>
      <c r="AJ819" s="52"/>
      <c r="AK819" s="52"/>
      <c r="AL819" s="52"/>
    </row>
    <row r="820" spans="1:38" x14ac:dyDescent="0.2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160"/>
      <c r="M820" s="160"/>
      <c r="N820" s="160"/>
      <c r="O820" s="160"/>
      <c r="P820" s="160"/>
      <c r="Q820" s="160"/>
      <c r="R820" s="160"/>
      <c r="S820" s="160"/>
      <c r="T820" s="160"/>
      <c r="U820" s="160"/>
      <c r="V820" s="160"/>
      <c r="W820" s="160"/>
      <c r="X820" s="160"/>
      <c r="Y820" s="158"/>
      <c r="Z820" s="158"/>
      <c r="AA820" s="160"/>
      <c r="AB820" s="160"/>
      <c r="AC820" s="158"/>
      <c r="AD820" s="158"/>
      <c r="AE820" s="160"/>
      <c r="AF820" s="160"/>
      <c r="AG820" s="52"/>
      <c r="AH820" s="52"/>
      <c r="AI820" s="52"/>
      <c r="AJ820" s="52"/>
      <c r="AK820" s="52"/>
      <c r="AL820" s="52"/>
    </row>
    <row r="821" spans="1:38" x14ac:dyDescent="0.2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60"/>
      <c r="Y821" s="158"/>
      <c r="Z821" s="158"/>
      <c r="AA821" s="160"/>
      <c r="AB821" s="160"/>
      <c r="AC821" s="158"/>
      <c r="AD821" s="158"/>
      <c r="AE821" s="160"/>
      <c r="AF821" s="160"/>
      <c r="AG821" s="52"/>
      <c r="AH821" s="52"/>
      <c r="AI821" s="52"/>
      <c r="AJ821" s="52"/>
      <c r="AK821" s="52"/>
      <c r="AL821" s="52"/>
    </row>
    <row r="822" spans="1:38" x14ac:dyDescent="0.2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60"/>
      <c r="Y822" s="158"/>
      <c r="Z822" s="158"/>
      <c r="AA822" s="160"/>
      <c r="AB822" s="160"/>
      <c r="AC822" s="158"/>
      <c r="AD822" s="158"/>
      <c r="AE822" s="160"/>
      <c r="AF822" s="160"/>
      <c r="AG822" s="52"/>
      <c r="AH822" s="52"/>
      <c r="AI822" s="52"/>
      <c r="AJ822" s="52"/>
      <c r="AK822" s="52"/>
      <c r="AL822" s="52"/>
    </row>
    <row r="823" spans="1:38" x14ac:dyDescent="0.2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60"/>
      <c r="Y823" s="158"/>
      <c r="Z823" s="158"/>
      <c r="AA823" s="160"/>
      <c r="AB823" s="160"/>
      <c r="AC823" s="158"/>
      <c r="AD823" s="158"/>
      <c r="AE823" s="160"/>
      <c r="AF823" s="160"/>
      <c r="AG823" s="52"/>
      <c r="AH823" s="52"/>
      <c r="AI823" s="52"/>
      <c r="AJ823" s="52"/>
      <c r="AK823" s="52"/>
      <c r="AL823" s="52"/>
    </row>
    <row r="824" spans="1:38" x14ac:dyDescent="0.2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60"/>
      <c r="Y824" s="158"/>
      <c r="Z824" s="158"/>
      <c r="AA824" s="160"/>
      <c r="AB824" s="160"/>
      <c r="AC824" s="158"/>
      <c r="AD824" s="158"/>
      <c r="AE824" s="160"/>
      <c r="AF824" s="160"/>
      <c r="AG824" s="52"/>
      <c r="AH824" s="52"/>
      <c r="AI824" s="52"/>
      <c r="AJ824" s="52"/>
      <c r="AK824" s="52"/>
      <c r="AL824" s="52"/>
    </row>
    <row r="825" spans="1:38" x14ac:dyDescent="0.2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60"/>
      <c r="Y825" s="158"/>
      <c r="Z825" s="158"/>
      <c r="AA825" s="160"/>
      <c r="AB825" s="160"/>
      <c r="AC825" s="158"/>
      <c r="AD825" s="158"/>
      <c r="AE825" s="160"/>
      <c r="AF825" s="160"/>
      <c r="AG825" s="52"/>
      <c r="AH825" s="52"/>
      <c r="AI825" s="52"/>
      <c r="AJ825" s="52"/>
      <c r="AK825" s="52"/>
      <c r="AL825" s="52"/>
    </row>
    <row r="826" spans="1:38" x14ac:dyDescent="0.2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60"/>
      <c r="Y826" s="158"/>
      <c r="Z826" s="158"/>
      <c r="AA826" s="160"/>
      <c r="AB826" s="160"/>
      <c r="AC826" s="158"/>
      <c r="AD826" s="158"/>
      <c r="AE826" s="160"/>
      <c r="AF826" s="160"/>
      <c r="AG826" s="52"/>
      <c r="AH826" s="52"/>
      <c r="AI826" s="52"/>
      <c r="AJ826" s="52"/>
      <c r="AK826" s="52"/>
      <c r="AL826" s="52"/>
    </row>
    <row r="827" spans="1:38" x14ac:dyDescent="0.2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60"/>
      <c r="Y827" s="158"/>
      <c r="Z827" s="158"/>
      <c r="AA827" s="160"/>
      <c r="AB827" s="160"/>
      <c r="AC827" s="158"/>
      <c r="AD827" s="158"/>
      <c r="AE827" s="160"/>
      <c r="AF827" s="160"/>
      <c r="AG827" s="52"/>
      <c r="AH827" s="52"/>
      <c r="AI827" s="52"/>
      <c r="AJ827" s="52"/>
      <c r="AK827" s="52"/>
      <c r="AL827" s="52"/>
    </row>
    <row r="828" spans="1:38" x14ac:dyDescent="0.2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60"/>
      <c r="Y828" s="158"/>
      <c r="Z828" s="158"/>
      <c r="AA828" s="160"/>
      <c r="AB828" s="160"/>
      <c r="AC828" s="158"/>
      <c r="AD828" s="158"/>
      <c r="AE828" s="160"/>
      <c r="AF828" s="160"/>
      <c r="AG828" s="52"/>
      <c r="AH828" s="52"/>
      <c r="AI828" s="52"/>
      <c r="AJ828" s="52"/>
      <c r="AK828" s="52"/>
      <c r="AL828" s="52"/>
    </row>
    <row r="829" spans="1:38" x14ac:dyDescent="0.2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60"/>
      <c r="Y829" s="158"/>
      <c r="Z829" s="158"/>
      <c r="AA829" s="160"/>
      <c r="AB829" s="160"/>
      <c r="AC829" s="158"/>
      <c r="AD829" s="158"/>
      <c r="AE829" s="160"/>
      <c r="AF829" s="160"/>
      <c r="AG829" s="52"/>
      <c r="AH829" s="52"/>
      <c r="AI829" s="52"/>
      <c r="AJ829" s="52"/>
      <c r="AK829" s="52"/>
      <c r="AL829" s="52"/>
    </row>
    <row r="830" spans="1:38" x14ac:dyDescent="0.2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60"/>
      <c r="Y830" s="158"/>
      <c r="Z830" s="158"/>
      <c r="AA830" s="160"/>
      <c r="AB830" s="160"/>
      <c r="AC830" s="158"/>
      <c r="AD830" s="158"/>
      <c r="AE830" s="160"/>
      <c r="AF830" s="160"/>
      <c r="AG830" s="52"/>
      <c r="AH830" s="52"/>
      <c r="AI830" s="52"/>
      <c r="AJ830" s="52"/>
      <c r="AK830" s="52"/>
      <c r="AL830" s="52"/>
    </row>
    <row r="831" spans="1:38" x14ac:dyDescent="0.2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60"/>
      <c r="Y831" s="158"/>
      <c r="Z831" s="158"/>
      <c r="AA831" s="160"/>
      <c r="AB831" s="160"/>
      <c r="AC831" s="158"/>
      <c r="AD831" s="158"/>
      <c r="AE831" s="160"/>
      <c r="AF831" s="160"/>
      <c r="AG831" s="52"/>
      <c r="AH831" s="52"/>
      <c r="AI831" s="52"/>
      <c r="AJ831" s="52"/>
      <c r="AK831" s="52"/>
      <c r="AL831" s="52"/>
    </row>
    <row r="832" spans="1:38" x14ac:dyDescent="0.2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60"/>
      <c r="Y832" s="158"/>
      <c r="Z832" s="158"/>
      <c r="AA832" s="160"/>
      <c r="AB832" s="160"/>
      <c r="AC832" s="158"/>
      <c r="AD832" s="158"/>
      <c r="AE832" s="160"/>
      <c r="AF832" s="160"/>
      <c r="AG832" s="52"/>
      <c r="AH832" s="52"/>
      <c r="AI832" s="52"/>
      <c r="AJ832" s="52"/>
      <c r="AK832" s="52"/>
      <c r="AL832" s="52"/>
    </row>
    <row r="833" spans="1:38" x14ac:dyDescent="0.2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60"/>
      <c r="Y833" s="158"/>
      <c r="Z833" s="158"/>
      <c r="AA833" s="160"/>
      <c r="AB833" s="160"/>
      <c r="AC833" s="158"/>
      <c r="AD833" s="158"/>
      <c r="AE833" s="160"/>
      <c r="AF833" s="160"/>
      <c r="AG833" s="52"/>
      <c r="AH833" s="52"/>
      <c r="AI833" s="52"/>
      <c r="AJ833" s="52"/>
      <c r="AK833" s="52"/>
      <c r="AL833" s="52"/>
    </row>
    <row r="834" spans="1:38" x14ac:dyDescent="0.2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60"/>
      <c r="Y834" s="158"/>
      <c r="Z834" s="158"/>
      <c r="AA834" s="160"/>
      <c r="AB834" s="160"/>
      <c r="AC834" s="158"/>
      <c r="AD834" s="158"/>
      <c r="AE834" s="160"/>
      <c r="AF834" s="160"/>
      <c r="AG834" s="52"/>
      <c r="AH834" s="52"/>
      <c r="AI834" s="52"/>
      <c r="AJ834" s="52"/>
      <c r="AK834" s="52"/>
      <c r="AL834" s="52"/>
    </row>
    <row r="835" spans="1:38" x14ac:dyDescent="0.2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60"/>
      <c r="Y835" s="158"/>
      <c r="Z835" s="158"/>
      <c r="AA835" s="160"/>
      <c r="AB835" s="160"/>
      <c r="AC835" s="158"/>
      <c r="AD835" s="158"/>
      <c r="AE835" s="160"/>
      <c r="AF835" s="160"/>
      <c r="AG835" s="52"/>
      <c r="AH835" s="52"/>
      <c r="AI835" s="52"/>
      <c r="AJ835" s="52"/>
      <c r="AK835" s="52"/>
      <c r="AL835" s="52"/>
    </row>
    <row r="836" spans="1:38" x14ac:dyDescent="0.2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60"/>
      <c r="Y836" s="158"/>
      <c r="Z836" s="158"/>
      <c r="AA836" s="160"/>
      <c r="AB836" s="160"/>
      <c r="AC836" s="158"/>
      <c r="AD836" s="158"/>
      <c r="AE836" s="160"/>
      <c r="AF836" s="160"/>
      <c r="AG836" s="52"/>
      <c r="AH836" s="52"/>
      <c r="AI836" s="52"/>
      <c r="AJ836" s="52"/>
      <c r="AK836" s="52"/>
      <c r="AL836" s="52"/>
    </row>
    <row r="837" spans="1:38" x14ac:dyDescent="0.2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160"/>
      <c r="M837" s="160"/>
      <c r="N837" s="160"/>
      <c r="O837" s="160"/>
      <c r="P837" s="160"/>
      <c r="Q837" s="160"/>
      <c r="R837" s="160"/>
      <c r="S837" s="160"/>
      <c r="T837" s="160"/>
      <c r="U837" s="160"/>
      <c r="V837" s="160"/>
      <c r="W837" s="160"/>
      <c r="X837" s="160"/>
      <c r="Y837" s="158"/>
      <c r="Z837" s="158"/>
      <c r="AA837" s="160"/>
      <c r="AB837" s="160"/>
      <c r="AC837" s="158"/>
      <c r="AD837" s="158"/>
      <c r="AE837" s="160"/>
      <c r="AF837" s="160"/>
      <c r="AG837" s="52"/>
      <c r="AH837" s="52"/>
      <c r="AI837" s="52"/>
      <c r="AJ837" s="52"/>
      <c r="AK837" s="52"/>
      <c r="AL837" s="52"/>
    </row>
    <row r="838" spans="1:38" x14ac:dyDescent="0.2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60"/>
      <c r="Y838" s="158"/>
      <c r="Z838" s="158"/>
      <c r="AA838" s="160"/>
      <c r="AB838" s="160"/>
      <c r="AC838" s="158"/>
      <c r="AD838" s="158"/>
      <c r="AE838" s="160"/>
      <c r="AF838" s="160"/>
      <c r="AG838" s="52"/>
      <c r="AH838" s="52"/>
      <c r="AI838" s="52"/>
      <c r="AJ838" s="52"/>
      <c r="AK838" s="52"/>
      <c r="AL838" s="52"/>
    </row>
    <row r="839" spans="1:38" x14ac:dyDescent="0.2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60"/>
      <c r="Y839" s="158"/>
      <c r="Z839" s="158"/>
      <c r="AA839" s="160"/>
      <c r="AB839" s="160"/>
      <c r="AC839" s="158"/>
      <c r="AD839" s="158"/>
      <c r="AE839" s="160"/>
      <c r="AF839" s="160"/>
      <c r="AG839" s="52"/>
      <c r="AH839" s="52"/>
      <c r="AI839" s="52"/>
      <c r="AJ839" s="52"/>
      <c r="AK839" s="52"/>
      <c r="AL839" s="52"/>
    </row>
    <row r="840" spans="1:38" x14ac:dyDescent="0.2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60"/>
      <c r="Y840" s="158"/>
      <c r="Z840" s="158"/>
      <c r="AA840" s="160"/>
      <c r="AB840" s="160"/>
      <c r="AC840" s="158"/>
      <c r="AD840" s="158"/>
      <c r="AE840" s="160"/>
      <c r="AF840" s="160"/>
      <c r="AG840" s="52"/>
      <c r="AH840" s="52"/>
      <c r="AI840" s="52"/>
      <c r="AJ840" s="52"/>
      <c r="AK840" s="52"/>
      <c r="AL840" s="52"/>
    </row>
    <row r="841" spans="1:38" x14ac:dyDescent="0.2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60"/>
      <c r="Y841" s="158"/>
      <c r="Z841" s="158"/>
      <c r="AA841" s="160"/>
      <c r="AB841" s="160"/>
      <c r="AC841" s="158"/>
      <c r="AD841" s="158"/>
      <c r="AE841" s="160"/>
      <c r="AF841" s="160"/>
      <c r="AG841" s="52"/>
      <c r="AH841" s="52"/>
      <c r="AI841" s="52"/>
      <c r="AJ841" s="52"/>
      <c r="AK841" s="52"/>
      <c r="AL841" s="52"/>
    </row>
    <row r="842" spans="1:38" x14ac:dyDescent="0.2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60"/>
      <c r="Y842" s="158"/>
      <c r="Z842" s="158"/>
      <c r="AA842" s="160"/>
      <c r="AB842" s="160"/>
      <c r="AC842" s="158"/>
      <c r="AD842" s="158"/>
      <c r="AE842" s="160"/>
      <c r="AF842" s="160"/>
      <c r="AG842" s="52"/>
      <c r="AH842" s="52"/>
      <c r="AI842" s="52"/>
      <c r="AJ842" s="52"/>
      <c r="AK842" s="52"/>
      <c r="AL842" s="52"/>
    </row>
    <row r="843" spans="1:38" x14ac:dyDescent="0.2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60"/>
      <c r="Y843" s="158"/>
      <c r="Z843" s="158"/>
      <c r="AA843" s="160"/>
      <c r="AB843" s="160"/>
      <c r="AC843" s="158"/>
      <c r="AD843" s="158"/>
      <c r="AE843" s="160"/>
      <c r="AF843" s="160"/>
      <c r="AG843" s="52"/>
      <c r="AH843" s="52"/>
      <c r="AI843" s="52"/>
      <c r="AJ843" s="52"/>
      <c r="AK843" s="52"/>
      <c r="AL843" s="52"/>
    </row>
    <row r="844" spans="1:38" x14ac:dyDescent="0.2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60"/>
      <c r="Y844" s="158"/>
      <c r="Z844" s="158"/>
      <c r="AA844" s="160"/>
      <c r="AB844" s="160"/>
      <c r="AC844" s="158"/>
      <c r="AD844" s="158"/>
      <c r="AE844" s="160"/>
      <c r="AF844" s="160"/>
      <c r="AG844" s="52"/>
      <c r="AH844" s="52"/>
      <c r="AI844" s="52"/>
      <c r="AJ844" s="52"/>
      <c r="AK844" s="52"/>
      <c r="AL844" s="52"/>
    </row>
    <row r="845" spans="1:38" x14ac:dyDescent="0.2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60"/>
      <c r="Y845" s="158"/>
      <c r="Z845" s="158"/>
      <c r="AA845" s="160"/>
      <c r="AB845" s="160"/>
      <c r="AC845" s="158"/>
      <c r="AD845" s="158"/>
      <c r="AE845" s="160"/>
      <c r="AF845" s="160"/>
      <c r="AG845" s="52"/>
      <c r="AH845" s="52"/>
      <c r="AI845" s="52"/>
      <c r="AJ845" s="52"/>
      <c r="AK845" s="52"/>
      <c r="AL845" s="52"/>
    </row>
    <row r="846" spans="1:38" x14ac:dyDescent="0.2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60"/>
      <c r="Y846" s="158"/>
      <c r="Z846" s="158"/>
      <c r="AA846" s="160"/>
      <c r="AB846" s="160"/>
      <c r="AC846" s="158"/>
      <c r="AD846" s="158"/>
      <c r="AE846" s="160"/>
      <c r="AF846" s="160"/>
      <c r="AG846" s="52"/>
      <c r="AH846" s="52"/>
      <c r="AI846" s="52"/>
      <c r="AJ846" s="52"/>
      <c r="AK846" s="52"/>
      <c r="AL846" s="52"/>
    </row>
    <row r="847" spans="1:38" x14ac:dyDescent="0.2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60"/>
      <c r="Y847" s="158"/>
      <c r="Z847" s="158"/>
      <c r="AA847" s="160"/>
      <c r="AB847" s="160"/>
      <c r="AC847" s="158"/>
      <c r="AD847" s="158"/>
      <c r="AE847" s="160"/>
      <c r="AF847" s="160"/>
      <c r="AG847" s="52"/>
      <c r="AH847" s="52"/>
      <c r="AI847" s="52"/>
      <c r="AJ847" s="52"/>
      <c r="AK847" s="52"/>
      <c r="AL847" s="52"/>
    </row>
    <row r="848" spans="1:38" x14ac:dyDescent="0.2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60"/>
      <c r="Y848" s="158"/>
      <c r="Z848" s="158"/>
      <c r="AA848" s="160"/>
      <c r="AB848" s="160"/>
      <c r="AC848" s="158"/>
      <c r="AD848" s="158"/>
      <c r="AE848" s="160"/>
      <c r="AF848" s="160"/>
      <c r="AG848" s="52"/>
      <c r="AH848" s="52"/>
      <c r="AI848" s="52"/>
      <c r="AJ848" s="52"/>
      <c r="AK848" s="52"/>
      <c r="AL848" s="52"/>
    </row>
    <row r="849" spans="1:38" x14ac:dyDescent="0.2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60"/>
      <c r="Y849" s="158"/>
      <c r="Z849" s="158"/>
      <c r="AA849" s="160"/>
      <c r="AB849" s="160"/>
      <c r="AC849" s="158"/>
      <c r="AD849" s="158"/>
      <c r="AE849" s="160"/>
      <c r="AF849" s="160"/>
      <c r="AG849" s="52"/>
      <c r="AH849" s="52"/>
      <c r="AI849" s="52"/>
      <c r="AJ849" s="52"/>
      <c r="AK849" s="52"/>
      <c r="AL849" s="52"/>
    </row>
    <row r="850" spans="1:38" x14ac:dyDescent="0.2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60"/>
      <c r="Y850" s="158"/>
      <c r="Z850" s="158"/>
      <c r="AA850" s="160"/>
      <c r="AB850" s="160"/>
      <c r="AC850" s="158"/>
      <c r="AD850" s="158"/>
      <c r="AE850" s="160"/>
      <c r="AF850" s="160"/>
      <c r="AG850" s="52"/>
      <c r="AH850" s="52"/>
      <c r="AI850" s="52"/>
      <c r="AJ850" s="52"/>
      <c r="AK850" s="52"/>
      <c r="AL850" s="52"/>
    </row>
    <row r="851" spans="1:38" x14ac:dyDescent="0.2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60"/>
      <c r="Y851" s="158"/>
      <c r="Z851" s="158"/>
      <c r="AA851" s="160"/>
      <c r="AB851" s="160"/>
      <c r="AC851" s="158"/>
      <c r="AD851" s="158"/>
      <c r="AE851" s="160"/>
      <c r="AF851" s="160"/>
      <c r="AG851" s="52"/>
      <c r="AH851" s="52"/>
      <c r="AI851" s="52"/>
      <c r="AJ851" s="52"/>
      <c r="AK851" s="52"/>
      <c r="AL851" s="52"/>
    </row>
    <row r="852" spans="1:38" x14ac:dyDescent="0.2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60"/>
      <c r="Y852" s="158"/>
      <c r="Z852" s="158"/>
      <c r="AA852" s="160"/>
      <c r="AB852" s="160"/>
      <c r="AC852" s="158"/>
      <c r="AD852" s="158"/>
      <c r="AE852" s="160"/>
      <c r="AF852" s="160"/>
      <c r="AG852" s="52"/>
      <c r="AH852" s="52"/>
      <c r="AI852" s="52"/>
      <c r="AJ852" s="52"/>
      <c r="AK852" s="52"/>
      <c r="AL852" s="52"/>
    </row>
    <row r="853" spans="1:38" x14ac:dyDescent="0.2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60"/>
      <c r="Y853" s="158"/>
      <c r="Z853" s="158"/>
      <c r="AA853" s="160"/>
      <c r="AB853" s="160"/>
      <c r="AC853" s="158"/>
      <c r="AD853" s="158"/>
      <c r="AE853" s="160"/>
      <c r="AF853" s="160"/>
      <c r="AG853" s="52"/>
      <c r="AH853" s="52"/>
      <c r="AI853" s="52"/>
      <c r="AJ853" s="52"/>
      <c r="AK853" s="52"/>
      <c r="AL853" s="52"/>
    </row>
    <row r="854" spans="1:38" x14ac:dyDescent="0.2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60"/>
      <c r="Y854" s="158"/>
      <c r="Z854" s="158"/>
      <c r="AA854" s="160"/>
      <c r="AB854" s="160"/>
      <c r="AC854" s="158"/>
      <c r="AD854" s="158"/>
      <c r="AE854" s="160"/>
      <c r="AF854" s="160"/>
      <c r="AG854" s="52"/>
      <c r="AH854" s="52"/>
      <c r="AI854" s="52"/>
      <c r="AJ854" s="52"/>
      <c r="AK854" s="52"/>
      <c r="AL854" s="52"/>
    </row>
    <row r="855" spans="1:38" x14ac:dyDescent="0.2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60"/>
      <c r="Y855" s="158"/>
      <c r="Z855" s="158"/>
      <c r="AA855" s="160"/>
      <c r="AB855" s="160"/>
      <c r="AC855" s="158"/>
      <c r="AD855" s="158"/>
      <c r="AE855" s="160"/>
      <c r="AF855" s="160"/>
      <c r="AG855" s="52"/>
      <c r="AH855" s="52"/>
      <c r="AI855" s="52"/>
      <c r="AJ855" s="52"/>
      <c r="AK855" s="52"/>
      <c r="AL855" s="52"/>
    </row>
    <row r="856" spans="1:38" x14ac:dyDescent="0.2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160"/>
      <c r="M856" s="160"/>
      <c r="N856" s="160"/>
      <c r="O856" s="160"/>
      <c r="P856" s="160"/>
      <c r="Q856" s="160"/>
      <c r="R856" s="160"/>
      <c r="S856" s="160"/>
      <c r="T856" s="160"/>
      <c r="U856" s="160"/>
      <c r="V856" s="160"/>
      <c r="W856" s="160"/>
      <c r="X856" s="160"/>
      <c r="Y856" s="158"/>
      <c r="Z856" s="158"/>
      <c r="AA856" s="160"/>
      <c r="AB856" s="160"/>
      <c r="AC856" s="158"/>
      <c r="AD856" s="158"/>
      <c r="AE856" s="160"/>
      <c r="AF856" s="160"/>
      <c r="AG856" s="52"/>
      <c r="AH856" s="52"/>
      <c r="AI856" s="52"/>
      <c r="AJ856" s="52"/>
      <c r="AK856" s="52"/>
      <c r="AL856" s="52"/>
    </row>
    <row r="857" spans="1:38" x14ac:dyDescent="0.2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160"/>
      <c r="M857" s="160"/>
      <c r="N857" s="160"/>
      <c r="O857" s="160"/>
      <c r="P857" s="160"/>
      <c r="Q857" s="160"/>
      <c r="R857" s="160"/>
      <c r="S857" s="160"/>
      <c r="T857" s="160"/>
      <c r="U857" s="160"/>
      <c r="V857" s="160"/>
      <c r="W857" s="160"/>
      <c r="X857" s="160"/>
      <c r="Y857" s="158"/>
      <c r="Z857" s="158"/>
      <c r="AA857" s="160"/>
      <c r="AB857" s="160"/>
      <c r="AC857" s="158"/>
      <c r="AD857" s="158"/>
      <c r="AE857" s="160"/>
      <c r="AF857" s="160"/>
      <c r="AG857" s="52"/>
      <c r="AH857" s="52"/>
      <c r="AI857" s="52"/>
      <c r="AJ857" s="52"/>
      <c r="AK857" s="52"/>
      <c r="AL857" s="52"/>
    </row>
    <row r="858" spans="1:38" x14ac:dyDescent="0.2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60"/>
      <c r="Y858" s="158"/>
      <c r="Z858" s="158"/>
      <c r="AA858" s="160"/>
      <c r="AB858" s="160"/>
      <c r="AC858" s="158"/>
      <c r="AD858" s="158"/>
      <c r="AE858" s="160"/>
      <c r="AF858" s="160"/>
      <c r="AG858" s="52"/>
      <c r="AH858" s="52"/>
      <c r="AI858" s="52"/>
      <c r="AJ858" s="52"/>
      <c r="AK858" s="52"/>
      <c r="AL858" s="52"/>
    </row>
    <row r="859" spans="1:38" x14ac:dyDescent="0.2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60"/>
      <c r="Y859" s="158"/>
      <c r="Z859" s="158"/>
      <c r="AA859" s="160"/>
      <c r="AB859" s="160"/>
      <c r="AC859" s="158"/>
      <c r="AD859" s="158"/>
      <c r="AE859" s="160"/>
      <c r="AF859" s="160"/>
      <c r="AG859" s="52"/>
      <c r="AH859" s="52"/>
      <c r="AI859" s="52"/>
      <c r="AJ859" s="52"/>
      <c r="AK859" s="52"/>
      <c r="AL859" s="52"/>
    </row>
    <row r="860" spans="1:38" x14ac:dyDescent="0.2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60"/>
      <c r="Y860" s="158"/>
      <c r="Z860" s="158"/>
      <c r="AA860" s="160"/>
      <c r="AB860" s="160"/>
      <c r="AC860" s="158"/>
      <c r="AD860" s="158"/>
      <c r="AE860" s="160"/>
      <c r="AF860" s="160"/>
      <c r="AG860" s="52"/>
      <c r="AH860" s="52"/>
      <c r="AI860" s="52"/>
      <c r="AJ860" s="52"/>
      <c r="AK860" s="52"/>
      <c r="AL860" s="52"/>
    </row>
    <row r="861" spans="1:38" x14ac:dyDescent="0.2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60"/>
      <c r="Y861" s="158"/>
      <c r="Z861" s="158"/>
      <c r="AA861" s="160"/>
      <c r="AB861" s="160"/>
      <c r="AC861" s="158"/>
      <c r="AD861" s="158"/>
      <c r="AE861" s="160"/>
      <c r="AF861" s="160"/>
      <c r="AG861" s="52"/>
      <c r="AH861" s="52"/>
      <c r="AI861" s="52"/>
      <c r="AJ861" s="52"/>
      <c r="AK861" s="52"/>
      <c r="AL861" s="52"/>
    </row>
    <row r="862" spans="1:38" x14ac:dyDescent="0.2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60"/>
      <c r="Y862" s="158"/>
      <c r="Z862" s="158"/>
      <c r="AA862" s="160"/>
      <c r="AB862" s="160"/>
      <c r="AC862" s="158"/>
      <c r="AD862" s="158"/>
      <c r="AE862" s="160"/>
      <c r="AF862" s="160"/>
      <c r="AG862" s="52"/>
      <c r="AH862" s="52"/>
      <c r="AI862" s="52"/>
      <c r="AJ862" s="52"/>
      <c r="AK862" s="52"/>
      <c r="AL862" s="52"/>
    </row>
    <row r="863" spans="1:38" x14ac:dyDescent="0.2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60"/>
      <c r="Y863" s="158"/>
      <c r="Z863" s="158"/>
      <c r="AA863" s="160"/>
      <c r="AB863" s="160"/>
      <c r="AC863" s="158"/>
      <c r="AD863" s="158"/>
      <c r="AE863" s="160"/>
      <c r="AF863" s="160"/>
      <c r="AG863" s="52"/>
      <c r="AH863" s="52"/>
      <c r="AI863" s="52"/>
      <c r="AJ863" s="52"/>
      <c r="AK863" s="52"/>
      <c r="AL863" s="52"/>
    </row>
    <row r="864" spans="1:38" x14ac:dyDescent="0.2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60"/>
      <c r="Y864" s="158"/>
      <c r="Z864" s="158"/>
      <c r="AA864" s="160"/>
      <c r="AB864" s="160"/>
      <c r="AC864" s="158"/>
      <c r="AD864" s="158"/>
      <c r="AE864" s="160"/>
      <c r="AF864" s="160"/>
      <c r="AG864" s="52"/>
      <c r="AH864" s="52"/>
      <c r="AI864" s="52"/>
      <c r="AJ864" s="52"/>
      <c r="AK864" s="52"/>
      <c r="AL864" s="52"/>
    </row>
    <row r="865" spans="1:38" x14ac:dyDescent="0.2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60"/>
      <c r="Y865" s="158"/>
      <c r="Z865" s="158"/>
      <c r="AA865" s="160"/>
      <c r="AB865" s="160"/>
      <c r="AC865" s="158"/>
      <c r="AD865" s="158"/>
      <c r="AE865" s="160"/>
      <c r="AF865" s="160"/>
      <c r="AG865" s="52"/>
      <c r="AH865" s="52"/>
      <c r="AI865" s="52"/>
      <c r="AJ865" s="52"/>
      <c r="AK865" s="52"/>
      <c r="AL865" s="52"/>
    </row>
    <row r="866" spans="1:38" x14ac:dyDescent="0.2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60"/>
      <c r="Y866" s="158"/>
      <c r="Z866" s="158"/>
      <c r="AA866" s="160"/>
      <c r="AB866" s="160"/>
      <c r="AC866" s="158"/>
      <c r="AD866" s="158"/>
      <c r="AE866" s="160"/>
      <c r="AF866" s="160"/>
      <c r="AG866" s="52"/>
      <c r="AH866" s="52"/>
      <c r="AI866" s="52"/>
      <c r="AJ866" s="52"/>
      <c r="AK866" s="52"/>
      <c r="AL866" s="52"/>
    </row>
    <row r="867" spans="1:38" x14ac:dyDescent="0.2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60"/>
      <c r="Y867" s="158"/>
      <c r="Z867" s="158"/>
      <c r="AA867" s="160"/>
      <c r="AB867" s="160"/>
      <c r="AC867" s="158"/>
      <c r="AD867" s="158"/>
      <c r="AE867" s="160"/>
      <c r="AF867" s="160"/>
      <c r="AG867" s="52"/>
      <c r="AH867" s="52"/>
      <c r="AI867" s="52"/>
      <c r="AJ867" s="52"/>
      <c r="AK867" s="52"/>
      <c r="AL867" s="52"/>
    </row>
    <row r="868" spans="1:38" x14ac:dyDescent="0.2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60"/>
      <c r="Y868" s="158"/>
      <c r="Z868" s="158"/>
      <c r="AA868" s="160"/>
      <c r="AB868" s="160"/>
      <c r="AC868" s="158"/>
      <c r="AD868" s="158"/>
      <c r="AE868" s="160"/>
      <c r="AF868" s="160"/>
      <c r="AG868" s="52"/>
      <c r="AH868" s="52"/>
      <c r="AI868" s="52"/>
      <c r="AJ868" s="52"/>
      <c r="AK868" s="52"/>
      <c r="AL868" s="52"/>
    </row>
    <row r="869" spans="1:38" x14ac:dyDescent="0.2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60"/>
      <c r="Y869" s="158"/>
      <c r="Z869" s="158"/>
      <c r="AA869" s="160"/>
      <c r="AB869" s="160"/>
      <c r="AC869" s="158"/>
      <c r="AD869" s="158"/>
      <c r="AE869" s="160"/>
      <c r="AF869" s="160"/>
      <c r="AG869" s="52"/>
      <c r="AH869" s="52"/>
      <c r="AI869" s="52"/>
      <c r="AJ869" s="52"/>
      <c r="AK869" s="52"/>
      <c r="AL869" s="52"/>
    </row>
    <row r="870" spans="1:38" x14ac:dyDescent="0.2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60"/>
      <c r="Y870" s="158"/>
      <c r="Z870" s="158"/>
      <c r="AA870" s="160"/>
      <c r="AB870" s="160"/>
      <c r="AC870" s="158"/>
      <c r="AD870" s="158"/>
      <c r="AE870" s="160"/>
      <c r="AF870" s="160"/>
      <c r="AG870" s="52"/>
      <c r="AH870" s="52"/>
      <c r="AI870" s="52"/>
      <c r="AJ870" s="52"/>
      <c r="AK870" s="52"/>
      <c r="AL870" s="52"/>
    </row>
    <row r="871" spans="1:38" x14ac:dyDescent="0.2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60"/>
      <c r="Y871" s="158"/>
      <c r="Z871" s="158"/>
      <c r="AA871" s="160"/>
      <c r="AB871" s="160"/>
      <c r="AC871" s="158"/>
      <c r="AD871" s="158"/>
      <c r="AE871" s="160"/>
      <c r="AF871" s="160"/>
      <c r="AG871" s="52"/>
      <c r="AH871" s="52"/>
      <c r="AI871" s="52"/>
      <c r="AJ871" s="52"/>
      <c r="AK871" s="52"/>
      <c r="AL871" s="52"/>
    </row>
    <row r="872" spans="1:38" x14ac:dyDescent="0.2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60"/>
      <c r="Y872" s="158"/>
      <c r="Z872" s="158"/>
      <c r="AA872" s="160"/>
      <c r="AB872" s="160"/>
      <c r="AC872" s="158"/>
      <c r="AD872" s="158"/>
      <c r="AE872" s="160"/>
      <c r="AF872" s="160"/>
      <c r="AG872" s="52"/>
      <c r="AH872" s="52"/>
      <c r="AI872" s="52"/>
      <c r="AJ872" s="52"/>
      <c r="AK872" s="52"/>
      <c r="AL872" s="52"/>
    </row>
    <row r="873" spans="1:38" x14ac:dyDescent="0.2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60"/>
      <c r="Y873" s="158"/>
      <c r="Z873" s="158"/>
      <c r="AA873" s="160"/>
      <c r="AB873" s="160"/>
      <c r="AC873" s="158"/>
      <c r="AD873" s="158"/>
      <c r="AE873" s="160"/>
      <c r="AF873" s="160"/>
      <c r="AG873" s="52"/>
      <c r="AH873" s="52"/>
      <c r="AI873" s="52"/>
      <c r="AJ873" s="52"/>
      <c r="AK873" s="52"/>
      <c r="AL873" s="52"/>
    </row>
    <row r="874" spans="1:38" x14ac:dyDescent="0.2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60"/>
      <c r="Y874" s="158"/>
      <c r="Z874" s="158"/>
      <c r="AA874" s="160"/>
      <c r="AB874" s="160"/>
      <c r="AC874" s="158"/>
      <c r="AD874" s="158"/>
      <c r="AE874" s="160"/>
      <c r="AF874" s="160"/>
      <c r="AG874" s="52"/>
      <c r="AH874" s="52"/>
      <c r="AI874" s="52"/>
      <c r="AJ874" s="52"/>
      <c r="AK874" s="52"/>
      <c r="AL874" s="52"/>
    </row>
    <row r="875" spans="1:38" x14ac:dyDescent="0.2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60"/>
      <c r="Y875" s="158"/>
      <c r="Z875" s="158"/>
      <c r="AA875" s="160"/>
      <c r="AB875" s="160"/>
      <c r="AC875" s="158"/>
      <c r="AD875" s="158"/>
      <c r="AE875" s="160"/>
      <c r="AF875" s="160"/>
      <c r="AG875" s="52"/>
      <c r="AH875" s="52"/>
      <c r="AI875" s="52"/>
      <c r="AJ875" s="52"/>
      <c r="AK875" s="52"/>
      <c r="AL875" s="52"/>
    </row>
    <row r="876" spans="1:38" x14ac:dyDescent="0.2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60"/>
      <c r="Y876" s="158"/>
      <c r="Z876" s="158"/>
      <c r="AA876" s="160"/>
      <c r="AB876" s="160"/>
      <c r="AC876" s="158"/>
      <c r="AD876" s="158"/>
      <c r="AE876" s="160"/>
      <c r="AF876" s="160"/>
      <c r="AG876" s="52"/>
      <c r="AH876" s="52"/>
      <c r="AI876" s="52"/>
      <c r="AJ876" s="52"/>
      <c r="AK876" s="52"/>
      <c r="AL876" s="52"/>
    </row>
    <row r="877" spans="1:38" x14ac:dyDescent="0.2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60"/>
      <c r="Y877" s="158"/>
      <c r="Z877" s="158"/>
      <c r="AA877" s="160"/>
      <c r="AB877" s="160"/>
      <c r="AC877" s="158"/>
      <c r="AD877" s="158"/>
      <c r="AE877" s="160"/>
      <c r="AF877" s="160"/>
      <c r="AG877" s="52"/>
      <c r="AH877" s="52"/>
      <c r="AI877" s="52"/>
      <c r="AJ877" s="52"/>
      <c r="AK877" s="52"/>
      <c r="AL877" s="52"/>
    </row>
    <row r="878" spans="1:38" x14ac:dyDescent="0.2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160"/>
      <c r="M878" s="160"/>
      <c r="N878" s="160"/>
      <c r="O878" s="160"/>
      <c r="P878" s="160"/>
      <c r="Q878" s="160"/>
      <c r="R878" s="160"/>
      <c r="S878" s="160"/>
      <c r="T878" s="160"/>
      <c r="U878" s="160"/>
      <c r="V878" s="160"/>
      <c r="W878" s="160"/>
      <c r="X878" s="160"/>
      <c r="Y878" s="158"/>
      <c r="Z878" s="158"/>
      <c r="AA878" s="160"/>
      <c r="AB878" s="160"/>
      <c r="AC878" s="158"/>
      <c r="AD878" s="158"/>
      <c r="AE878" s="160"/>
      <c r="AF878" s="160"/>
      <c r="AG878" s="52"/>
      <c r="AH878" s="52"/>
      <c r="AI878" s="52"/>
      <c r="AJ878" s="52"/>
      <c r="AK878" s="52"/>
      <c r="AL878" s="52"/>
    </row>
    <row r="879" spans="1:38" x14ac:dyDescent="0.2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60"/>
      <c r="Y879" s="158"/>
      <c r="Z879" s="158"/>
      <c r="AA879" s="160"/>
      <c r="AB879" s="160"/>
      <c r="AC879" s="158"/>
      <c r="AD879" s="158"/>
      <c r="AE879" s="160"/>
      <c r="AF879" s="160"/>
      <c r="AG879" s="52"/>
      <c r="AH879" s="52"/>
      <c r="AI879" s="52"/>
      <c r="AJ879" s="52"/>
      <c r="AK879" s="52"/>
      <c r="AL879" s="52"/>
    </row>
    <row r="880" spans="1:38" x14ac:dyDescent="0.2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60"/>
      <c r="Y880" s="158"/>
      <c r="Z880" s="158"/>
      <c r="AA880" s="160"/>
      <c r="AB880" s="160"/>
      <c r="AC880" s="158"/>
      <c r="AD880" s="158"/>
      <c r="AE880" s="160"/>
      <c r="AF880" s="160"/>
      <c r="AG880" s="52"/>
      <c r="AH880" s="52"/>
      <c r="AI880" s="52"/>
      <c r="AJ880" s="52"/>
      <c r="AK880" s="52"/>
      <c r="AL880" s="52"/>
    </row>
    <row r="881" spans="1:38" x14ac:dyDescent="0.2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60"/>
      <c r="Y881" s="158"/>
      <c r="Z881" s="158"/>
      <c r="AA881" s="160"/>
      <c r="AB881" s="160"/>
      <c r="AC881" s="158"/>
      <c r="AD881" s="158"/>
      <c r="AE881" s="160"/>
      <c r="AF881" s="160"/>
      <c r="AG881" s="52"/>
      <c r="AH881" s="52"/>
      <c r="AI881" s="52"/>
      <c r="AJ881" s="52"/>
      <c r="AK881" s="52"/>
      <c r="AL881" s="52"/>
    </row>
    <row r="882" spans="1:38" x14ac:dyDescent="0.2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60"/>
      <c r="Y882" s="158"/>
      <c r="Z882" s="158"/>
      <c r="AA882" s="160"/>
      <c r="AB882" s="160"/>
      <c r="AC882" s="158"/>
      <c r="AD882" s="158"/>
      <c r="AE882" s="160"/>
      <c r="AF882" s="160"/>
      <c r="AG882" s="52"/>
      <c r="AH882" s="52"/>
      <c r="AI882" s="52"/>
      <c r="AJ882" s="52"/>
      <c r="AK882" s="52"/>
      <c r="AL882" s="52"/>
    </row>
    <row r="883" spans="1:38" x14ac:dyDescent="0.2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60"/>
      <c r="Y883" s="158"/>
      <c r="Z883" s="158"/>
      <c r="AA883" s="160"/>
      <c r="AB883" s="160"/>
      <c r="AC883" s="158"/>
      <c r="AD883" s="158"/>
      <c r="AE883" s="160"/>
      <c r="AF883" s="160"/>
      <c r="AG883" s="52"/>
      <c r="AH883" s="52"/>
      <c r="AI883" s="52"/>
      <c r="AJ883" s="52"/>
      <c r="AK883" s="52"/>
      <c r="AL883" s="52"/>
    </row>
    <row r="884" spans="1:38" x14ac:dyDescent="0.2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60"/>
      <c r="Y884" s="158"/>
      <c r="Z884" s="158"/>
      <c r="AA884" s="160"/>
      <c r="AB884" s="160"/>
      <c r="AC884" s="158"/>
      <c r="AD884" s="158"/>
      <c r="AE884" s="160"/>
      <c r="AF884" s="160"/>
      <c r="AG884" s="52"/>
      <c r="AH884" s="52"/>
      <c r="AI884" s="52"/>
      <c r="AJ884" s="52"/>
      <c r="AK884" s="52"/>
      <c r="AL884" s="52"/>
    </row>
    <row r="885" spans="1:38" x14ac:dyDescent="0.2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60"/>
      <c r="Y885" s="158"/>
      <c r="Z885" s="158"/>
      <c r="AA885" s="160"/>
      <c r="AB885" s="160"/>
      <c r="AC885" s="158"/>
      <c r="AD885" s="158"/>
      <c r="AE885" s="160"/>
      <c r="AF885" s="160"/>
      <c r="AG885" s="52"/>
      <c r="AH885" s="52"/>
      <c r="AI885" s="52"/>
      <c r="AJ885" s="52"/>
      <c r="AK885" s="52"/>
      <c r="AL885" s="52"/>
    </row>
    <row r="886" spans="1:38" x14ac:dyDescent="0.2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60"/>
      <c r="Y886" s="158"/>
      <c r="Z886" s="158"/>
      <c r="AA886" s="160"/>
      <c r="AB886" s="160"/>
      <c r="AC886" s="158"/>
      <c r="AD886" s="158"/>
      <c r="AE886" s="160"/>
      <c r="AF886" s="160"/>
      <c r="AG886" s="52"/>
      <c r="AH886" s="52"/>
      <c r="AI886" s="52"/>
      <c r="AJ886" s="52"/>
      <c r="AK886" s="52"/>
      <c r="AL886" s="52"/>
    </row>
    <row r="887" spans="1:38" x14ac:dyDescent="0.2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60"/>
      <c r="Y887" s="158"/>
      <c r="Z887" s="158"/>
      <c r="AA887" s="160"/>
      <c r="AB887" s="160"/>
      <c r="AC887" s="158"/>
      <c r="AD887" s="158"/>
      <c r="AE887" s="160"/>
      <c r="AF887" s="160"/>
      <c r="AG887" s="52"/>
      <c r="AH887" s="52"/>
      <c r="AI887" s="52"/>
      <c r="AJ887" s="52"/>
      <c r="AK887" s="52"/>
      <c r="AL887" s="52"/>
    </row>
    <row r="888" spans="1:38" x14ac:dyDescent="0.2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60"/>
      <c r="Y888" s="158"/>
      <c r="Z888" s="158"/>
      <c r="AA888" s="160"/>
      <c r="AB888" s="160"/>
      <c r="AC888" s="158"/>
      <c r="AD888" s="158"/>
      <c r="AE888" s="160"/>
      <c r="AF888" s="160"/>
      <c r="AG888" s="52"/>
      <c r="AH888" s="52"/>
      <c r="AI888" s="52"/>
      <c r="AJ888" s="52"/>
      <c r="AK888" s="52"/>
      <c r="AL888" s="52"/>
    </row>
    <row r="889" spans="1:38" x14ac:dyDescent="0.2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60"/>
      <c r="Y889" s="158"/>
      <c r="Z889" s="158"/>
      <c r="AA889" s="160"/>
      <c r="AB889" s="160"/>
      <c r="AC889" s="158"/>
      <c r="AD889" s="158"/>
      <c r="AE889" s="160"/>
      <c r="AF889" s="160"/>
      <c r="AG889" s="52"/>
      <c r="AH889" s="52"/>
      <c r="AI889" s="52"/>
      <c r="AJ889" s="52"/>
      <c r="AK889" s="52"/>
      <c r="AL889" s="52"/>
    </row>
    <row r="890" spans="1:38" x14ac:dyDescent="0.2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60"/>
      <c r="Y890" s="158"/>
      <c r="Z890" s="158"/>
      <c r="AA890" s="160"/>
      <c r="AB890" s="160"/>
      <c r="AC890" s="158"/>
      <c r="AD890" s="158"/>
      <c r="AE890" s="160"/>
      <c r="AF890" s="160"/>
      <c r="AG890" s="52"/>
      <c r="AH890" s="52"/>
      <c r="AI890" s="52"/>
      <c r="AJ890" s="52"/>
      <c r="AK890" s="52"/>
      <c r="AL890" s="52"/>
    </row>
    <row r="891" spans="1:38" x14ac:dyDescent="0.2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60"/>
      <c r="Y891" s="158"/>
      <c r="Z891" s="158"/>
      <c r="AA891" s="160"/>
      <c r="AB891" s="160"/>
      <c r="AC891" s="158"/>
      <c r="AD891" s="158"/>
      <c r="AE891" s="160"/>
      <c r="AF891" s="160"/>
      <c r="AG891" s="52"/>
      <c r="AH891" s="52"/>
      <c r="AI891" s="52"/>
      <c r="AJ891" s="52"/>
      <c r="AK891" s="52"/>
      <c r="AL891" s="52"/>
    </row>
    <row r="892" spans="1:38" x14ac:dyDescent="0.2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60"/>
      <c r="Y892" s="158"/>
      <c r="Z892" s="158"/>
      <c r="AA892" s="160"/>
      <c r="AB892" s="160"/>
      <c r="AC892" s="158"/>
      <c r="AD892" s="158"/>
      <c r="AE892" s="160"/>
      <c r="AF892" s="160"/>
      <c r="AG892" s="52"/>
      <c r="AH892" s="52"/>
      <c r="AI892" s="52"/>
      <c r="AJ892" s="52"/>
      <c r="AK892" s="52"/>
      <c r="AL892" s="52"/>
    </row>
    <row r="893" spans="1:38" x14ac:dyDescent="0.2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60"/>
      <c r="Y893" s="158"/>
      <c r="Z893" s="158"/>
      <c r="AA893" s="160"/>
      <c r="AB893" s="160"/>
      <c r="AC893" s="158"/>
      <c r="AD893" s="158"/>
      <c r="AE893" s="160"/>
      <c r="AF893" s="160"/>
      <c r="AG893" s="52"/>
      <c r="AH893" s="52"/>
      <c r="AI893" s="52"/>
      <c r="AJ893" s="52"/>
      <c r="AK893" s="52"/>
      <c r="AL893" s="52"/>
    </row>
    <row r="894" spans="1:38" x14ac:dyDescent="0.2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60"/>
      <c r="Y894" s="158"/>
      <c r="Z894" s="158"/>
      <c r="AA894" s="160"/>
      <c r="AB894" s="160"/>
      <c r="AC894" s="158"/>
      <c r="AD894" s="158"/>
      <c r="AE894" s="160"/>
      <c r="AF894" s="160"/>
      <c r="AG894" s="52"/>
      <c r="AH894" s="52"/>
      <c r="AI894" s="52"/>
      <c r="AJ894" s="52"/>
      <c r="AK894" s="52"/>
      <c r="AL894" s="52"/>
    </row>
    <row r="895" spans="1:38" x14ac:dyDescent="0.2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60"/>
      <c r="Y895" s="158"/>
      <c r="Z895" s="158"/>
      <c r="AA895" s="160"/>
      <c r="AB895" s="160"/>
      <c r="AC895" s="158"/>
      <c r="AD895" s="158"/>
      <c r="AE895" s="160"/>
      <c r="AF895" s="160"/>
      <c r="AG895" s="52"/>
      <c r="AH895" s="52"/>
      <c r="AI895" s="52"/>
      <c r="AJ895" s="52"/>
      <c r="AK895" s="52"/>
      <c r="AL895" s="52"/>
    </row>
    <row r="896" spans="1:38" x14ac:dyDescent="0.2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60"/>
      <c r="Y896" s="158"/>
      <c r="Z896" s="158"/>
      <c r="AA896" s="160"/>
      <c r="AB896" s="160"/>
      <c r="AC896" s="158"/>
      <c r="AD896" s="158"/>
      <c r="AE896" s="160"/>
      <c r="AF896" s="160"/>
      <c r="AG896" s="52"/>
      <c r="AH896" s="52"/>
      <c r="AI896" s="52"/>
      <c r="AJ896" s="52"/>
      <c r="AK896" s="52"/>
      <c r="AL896" s="52"/>
    </row>
    <row r="897" spans="1:38" x14ac:dyDescent="0.2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60"/>
      <c r="Y897" s="158"/>
      <c r="Z897" s="158"/>
      <c r="AA897" s="160"/>
      <c r="AB897" s="160"/>
      <c r="AC897" s="158"/>
      <c r="AD897" s="158"/>
      <c r="AE897" s="160"/>
      <c r="AF897" s="160"/>
      <c r="AG897" s="52"/>
      <c r="AH897" s="52"/>
      <c r="AI897" s="52"/>
      <c r="AJ897" s="52"/>
      <c r="AK897" s="52"/>
      <c r="AL897" s="52"/>
    </row>
    <row r="898" spans="1:38" x14ac:dyDescent="0.2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60"/>
      <c r="Y898" s="158"/>
      <c r="Z898" s="158"/>
      <c r="AA898" s="160"/>
      <c r="AB898" s="160"/>
      <c r="AC898" s="158"/>
      <c r="AD898" s="158"/>
      <c r="AE898" s="160"/>
      <c r="AF898" s="160"/>
      <c r="AG898" s="52"/>
      <c r="AH898" s="52"/>
      <c r="AI898" s="52"/>
      <c r="AJ898" s="52"/>
      <c r="AK898" s="52"/>
      <c r="AL898" s="52"/>
    </row>
    <row r="899" spans="1:38" x14ac:dyDescent="0.2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160"/>
      <c r="M899" s="160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60"/>
      <c r="Y899" s="158"/>
      <c r="Z899" s="158"/>
      <c r="AA899" s="160"/>
      <c r="AB899" s="160"/>
      <c r="AC899" s="158"/>
      <c r="AD899" s="158"/>
      <c r="AE899" s="160"/>
      <c r="AF899" s="160"/>
      <c r="AG899" s="52"/>
      <c r="AH899" s="52"/>
      <c r="AI899" s="52"/>
      <c r="AJ899" s="52"/>
      <c r="AK899" s="52"/>
      <c r="AL899" s="52"/>
    </row>
    <row r="900" spans="1:38" x14ac:dyDescent="0.2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60"/>
      <c r="Y900" s="158"/>
      <c r="Z900" s="158"/>
      <c r="AA900" s="160"/>
      <c r="AB900" s="160"/>
      <c r="AC900" s="158"/>
      <c r="AD900" s="158"/>
      <c r="AE900" s="160"/>
      <c r="AF900" s="160"/>
      <c r="AG900" s="52"/>
      <c r="AH900" s="52"/>
      <c r="AI900" s="52"/>
      <c r="AJ900" s="52"/>
      <c r="AK900" s="52"/>
      <c r="AL900" s="52"/>
    </row>
    <row r="901" spans="1:38" x14ac:dyDescent="0.2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60"/>
      <c r="Y901" s="158"/>
      <c r="Z901" s="158"/>
      <c r="AA901" s="160"/>
      <c r="AB901" s="160"/>
      <c r="AC901" s="158"/>
      <c r="AD901" s="158"/>
      <c r="AE901" s="160"/>
      <c r="AF901" s="160"/>
      <c r="AG901" s="52"/>
      <c r="AH901" s="52"/>
      <c r="AI901" s="52"/>
      <c r="AJ901" s="52"/>
      <c r="AK901" s="52"/>
      <c r="AL901" s="52"/>
    </row>
    <row r="902" spans="1:38" x14ac:dyDescent="0.2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60"/>
      <c r="Y902" s="158"/>
      <c r="Z902" s="158"/>
      <c r="AA902" s="160"/>
      <c r="AB902" s="160"/>
      <c r="AC902" s="158"/>
      <c r="AD902" s="158"/>
      <c r="AE902" s="160"/>
      <c r="AF902" s="160"/>
      <c r="AG902" s="52"/>
      <c r="AH902" s="52"/>
      <c r="AI902" s="52"/>
      <c r="AJ902" s="52"/>
      <c r="AK902" s="52"/>
      <c r="AL902" s="52"/>
    </row>
    <row r="903" spans="1:38" x14ac:dyDescent="0.2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60"/>
      <c r="Y903" s="158"/>
      <c r="Z903" s="158"/>
      <c r="AA903" s="160"/>
      <c r="AB903" s="160"/>
      <c r="AC903" s="158"/>
      <c r="AD903" s="158"/>
      <c r="AE903" s="160"/>
      <c r="AF903" s="160"/>
      <c r="AG903" s="52"/>
      <c r="AH903" s="52"/>
      <c r="AI903" s="52"/>
      <c r="AJ903" s="52"/>
      <c r="AK903" s="52"/>
      <c r="AL903" s="52"/>
    </row>
    <row r="904" spans="1:38" x14ac:dyDescent="0.2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60"/>
      <c r="Y904" s="158"/>
      <c r="Z904" s="158"/>
      <c r="AA904" s="160"/>
      <c r="AB904" s="160"/>
      <c r="AC904" s="158"/>
      <c r="AD904" s="158"/>
      <c r="AE904" s="160"/>
      <c r="AF904" s="160"/>
      <c r="AG904" s="52"/>
      <c r="AH904" s="52"/>
      <c r="AI904" s="52"/>
      <c r="AJ904" s="52"/>
      <c r="AK904" s="52"/>
      <c r="AL904" s="52"/>
    </row>
    <row r="905" spans="1:38" x14ac:dyDescent="0.2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60"/>
      <c r="Y905" s="158"/>
      <c r="Z905" s="158"/>
      <c r="AA905" s="160"/>
      <c r="AB905" s="160"/>
      <c r="AC905" s="158"/>
      <c r="AD905" s="158"/>
      <c r="AE905" s="160"/>
      <c r="AF905" s="160"/>
      <c r="AG905" s="52"/>
      <c r="AH905" s="52"/>
      <c r="AI905" s="52"/>
      <c r="AJ905" s="52"/>
      <c r="AK905" s="52"/>
      <c r="AL905" s="52"/>
    </row>
    <row r="906" spans="1:38" x14ac:dyDescent="0.2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60"/>
      <c r="Y906" s="158"/>
      <c r="Z906" s="158"/>
      <c r="AA906" s="160"/>
      <c r="AB906" s="160"/>
      <c r="AC906" s="158"/>
      <c r="AD906" s="158"/>
      <c r="AE906" s="160"/>
      <c r="AF906" s="160"/>
      <c r="AG906" s="52"/>
      <c r="AH906" s="52"/>
      <c r="AI906" s="52"/>
      <c r="AJ906" s="52"/>
      <c r="AK906" s="52"/>
      <c r="AL906" s="52"/>
    </row>
    <row r="907" spans="1:38" x14ac:dyDescent="0.2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60"/>
      <c r="Y907" s="158"/>
      <c r="Z907" s="158"/>
      <c r="AA907" s="160"/>
      <c r="AB907" s="160"/>
      <c r="AC907" s="158"/>
      <c r="AD907" s="158"/>
      <c r="AE907" s="160"/>
      <c r="AF907" s="160"/>
      <c r="AG907" s="52"/>
      <c r="AH907" s="52"/>
      <c r="AI907" s="52"/>
      <c r="AJ907" s="52"/>
      <c r="AK907" s="52"/>
      <c r="AL907" s="52"/>
    </row>
    <row r="908" spans="1:38" x14ac:dyDescent="0.2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160"/>
      <c r="M908" s="160"/>
      <c r="N908" s="160"/>
      <c r="O908" s="160"/>
      <c r="P908" s="160"/>
      <c r="Q908" s="160"/>
      <c r="R908" s="160"/>
      <c r="S908" s="160"/>
      <c r="T908" s="160"/>
      <c r="U908" s="160"/>
      <c r="V908" s="160"/>
      <c r="W908" s="160"/>
      <c r="X908" s="160"/>
      <c r="Y908" s="158"/>
      <c r="Z908" s="158"/>
      <c r="AA908" s="160"/>
      <c r="AB908" s="160"/>
      <c r="AC908" s="158"/>
      <c r="AD908" s="158"/>
      <c r="AE908" s="160"/>
      <c r="AF908" s="160"/>
      <c r="AG908" s="52"/>
      <c r="AH908" s="52"/>
      <c r="AI908" s="52"/>
      <c r="AJ908" s="52"/>
      <c r="AK908" s="52"/>
      <c r="AL908" s="52"/>
    </row>
    <row r="909" spans="1:38" x14ac:dyDescent="0.2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60"/>
      <c r="Y909" s="158"/>
      <c r="Z909" s="158"/>
      <c r="AA909" s="160"/>
      <c r="AB909" s="160"/>
      <c r="AC909" s="158"/>
      <c r="AD909" s="158"/>
      <c r="AE909" s="160"/>
      <c r="AF909" s="160"/>
      <c r="AG909" s="52"/>
      <c r="AH909" s="52"/>
      <c r="AI909" s="52"/>
      <c r="AJ909" s="52"/>
      <c r="AK909" s="52"/>
      <c r="AL909" s="52"/>
    </row>
    <row r="910" spans="1:38" x14ac:dyDescent="0.2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60"/>
      <c r="Y910" s="158"/>
      <c r="Z910" s="158"/>
      <c r="AA910" s="160"/>
      <c r="AB910" s="160"/>
      <c r="AC910" s="158"/>
      <c r="AD910" s="158"/>
      <c r="AE910" s="160"/>
      <c r="AF910" s="160"/>
      <c r="AG910" s="52"/>
      <c r="AH910" s="52"/>
      <c r="AI910" s="52"/>
      <c r="AJ910" s="52"/>
      <c r="AK910" s="52"/>
      <c r="AL910" s="52"/>
    </row>
    <row r="911" spans="1:38" x14ac:dyDescent="0.2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60"/>
      <c r="Y911" s="158"/>
      <c r="Z911" s="158"/>
      <c r="AA911" s="160"/>
      <c r="AB911" s="160"/>
      <c r="AC911" s="158"/>
      <c r="AD911" s="158"/>
      <c r="AE911" s="160"/>
      <c r="AF911" s="160"/>
      <c r="AG911" s="52"/>
      <c r="AH911" s="52"/>
      <c r="AI911" s="52"/>
      <c r="AJ911" s="52"/>
      <c r="AK911" s="52"/>
      <c r="AL911" s="52"/>
    </row>
    <row r="912" spans="1:38" x14ac:dyDescent="0.2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60"/>
      <c r="Y912" s="158"/>
      <c r="Z912" s="158"/>
      <c r="AA912" s="160"/>
      <c r="AB912" s="160"/>
      <c r="AC912" s="158"/>
      <c r="AD912" s="158"/>
      <c r="AE912" s="160"/>
      <c r="AF912" s="160"/>
      <c r="AG912" s="52"/>
      <c r="AH912" s="52"/>
      <c r="AI912" s="52"/>
      <c r="AJ912" s="52"/>
      <c r="AK912" s="52"/>
      <c r="AL912" s="52"/>
    </row>
    <row r="913" spans="1:38" x14ac:dyDescent="0.2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60"/>
      <c r="Y913" s="158"/>
      <c r="Z913" s="158"/>
      <c r="AA913" s="160"/>
      <c r="AB913" s="160"/>
      <c r="AC913" s="158"/>
      <c r="AD913" s="158"/>
      <c r="AE913" s="160"/>
      <c r="AF913" s="160"/>
      <c r="AG913" s="52"/>
      <c r="AH913" s="52"/>
      <c r="AI913" s="52"/>
      <c r="AJ913" s="52"/>
      <c r="AK913" s="52"/>
      <c r="AL913" s="52"/>
    </row>
    <row r="914" spans="1:38" x14ac:dyDescent="0.2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60"/>
      <c r="Y914" s="158"/>
      <c r="Z914" s="158"/>
      <c r="AA914" s="160"/>
      <c r="AB914" s="160"/>
      <c r="AC914" s="158"/>
      <c r="AD914" s="158"/>
      <c r="AE914" s="160"/>
      <c r="AF914" s="160"/>
      <c r="AG914" s="52"/>
      <c r="AH914" s="52"/>
      <c r="AI914" s="52"/>
      <c r="AJ914" s="52"/>
      <c r="AK914" s="52"/>
      <c r="AL914" s="52"/>
    </row>
    <row r="915" spans="1:38" x14ac:dyDescent="0.2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60"/>
      <c r="Y915" s="158"/>
      <c r="Z915" s="158"/>
      <c r="AA915" s="160"/>
      <c r="AB915" s="160"/>
      <c r="AC915" s="158"/>
      <c r="AD915" s="158"/>
      <c r="AE915" s="160"/>
      <c r="AF915" s="160"/>
      <c r="AG915" s="52"/>
      <c r="AH915" s="52"/>
      <c r="AI915" s="52"/>
      <c r="AJ915" s="52"/>
      <c r="AK915" s="52"/>
      <c r="AL915" s="52"/>
    </row>
    <row r="916" spans="1:38" x14ac:dyDescent="0.2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60"/>
      <c r="Y916" s="158"/>
      <c r="Z916" s="158"/>
      <c r="AA916" s="160"/>
      <c r="AB916" s="160"/>
      <c r="AC916" s="158"/>
      <c r="AD916" s="158"/>
      <c r="AE916" s="160"/>
      <c r="AF916" s="160"/>
      <c r="AG916" s="52"/>
      <c r="AH916" s="52"/>
      <c r="AI916" s="52"/>
      <c r="AJ916" s="52"/>
      <c r="AK916" s="52"/>
      <c r="AL916" s="52"/>
    </row>
    <row r="917" spans="1:38" x14ac:dyDescent="0.2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60"/>
      <c r="Y917" s="158"/>
      <c r="Z917" s="158"/>
      <c r="AA917" s="160"/>
      <c r="AB917" s="160"/>
      <c r="AC917" s="158"/>
      <c r="AD917" s="158"/>
      <c r="AE917" s="160"/>
      <c r="AF917" s="160"/>
      <c r="AG917" s="52"/>
      <c r="AH917" s="52"/>
      <c r="AI917" s="52"/>
      <c r="AJ917" s="52"/>
      <c r="AK917" s="52"/>
      <c r="AL917" s="52"/>
    </row>
    <row r="918" spans="1:38" x14ac:dyDescent="0.2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60"/>
      <c r="Y918" s="158"/>
      <c r="Z918" s="158"/>
      <c r="AA918" s="160"/>
      <c r="AB918" s="160"/>
      <c r="AC918" s="158"/>
      <c r="AD918" s="158"/>
      <c r="AE918" s="160"/>
      <c r="AF918" s="160"/>
      <c r="AG918" s="52"/>
      <c r="AH918" s="52"/>
      <c r="AI918" s="52"/>
      <c r="AJ918" s="52"/>
      <c r="AK918" s="52"/>
      <c r="AL918" s="52"/>
    </row>
    <row r="919" spans="1:38" x14ac:dyDescent="0.2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60"/>
      <c r="Y919" s="158"/>
      <c r="Z919" s="158"/>
      <c r="AA919" s="160"/>
      <c r="AB919" s="160"/>
      <c r="AC919" s="158"/>
      <c r="AD919" s="158"/>
      <c r="AE919" s="160"/>
      <c r="AF919" s="160"/>
      <c r="AG919" s="52"/>
      <c r="AH919" s="52"/>
      <c r="AI919" s="52"/>
      <c r="AJ919" s="52"/>
      <c r="AK919" s="52"/>
      <c r="AL919" s="52"/>
    </row>
    <row r="920" spans="1:38" x14ac:dyDescent="0.2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160"/>
      <c r="M920" s="160"/>
      <c r="N920" s="160"/>
      <c r="O920" s="160"/>
      <c r="P920" s="160"/>
      <c r="Q920" s="160"/>
      <c r="R920" s="160"/>
      <c r="S920" s="160"/>
      <c r="T920" s="160"/>
      <c r="U920" s="160"/>
      <c r="V920" s="160"/>
      <c r="W920" s="160"/>
      <c r="X920" s="160"/>
      <c r="Y920" s="158"/>
      <c r="Z920" s="158"/>
      <c r="AA920" s="160"/>
      <c r="AB920" s="160"/>
      <c r="AC920" s="158"/>
      <c r="AD920" s="158"/>
      <c r="AE920" s="160"/>
      <c r="AF920" s="160"/>
      <c r="AG920" s="52"/>
      <c r="AH920" s="52"/>
      <c r="AI920" s="52"/>
      <c r="AJ920" s="52"/>
      <c r="AK920" s="52"/>
      <c r="AL920" s="52"/>
    </row>
    <row r="921" spans="1:38" x14ac:dyDescent="0.2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60"/>
      <c r="Y921" s="158"/>
      <c r="Z921" s="158"/>
      <c r="AA921" s="160"/>
      <c r="AB921" s="160"/>
      <c r="AC921" s="158"/>
      <c r="AD921" s="158"/>
      <c r="AE921" s="160"/>
      <c r="AF921" s="160"/>
      <c r="AG921" s="52"/>
      <c r="AH921" s="52"/>
      <c r="AI921" s="52"/>
      <c r="AJ921" s="52"/>
      <c r="AK921" s="52"/>
      <c r="AL921" s="52"/>
    </row>
    <row r="922" spans="1:38" x14ac:dyDescent="0.2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60"/>
      <c r="Y922" s="158"/>
      <c r="Z922" s="158"/>
      <c r="AA922" s="160"/>
      <c r="AB922" s="160"/>
      <c r="AC922" s="158"/>
      <c r="AD922" s="158"/>
      <c r="AE922" s="160"/>
      <c r="AF922" s="160"/>
      <c r="AG922" s="52"/>
      <c r="AH922" s="52"/>
      <c r="AI922" s="52"/>
      <c r="AJ922" s="52"/>
      <c r="AK922" s="52"/>
      <c r="AL922" s="52"/>
    </row>
    <row r="923" spans="1:38" x14ac:dyDescent="0.2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60"/>
      <c r="Y923" s="158"/>
      <c r="Z923" s="158"/>
      <c r="AA923" s="160"/>
      <c r="AB923" s="160"/>
      <c r="AC923" s="158"/>
      <c r="AD923" s="158"/>
      <c r="AE923" s="160"/>
      <c r="AF923" s="160"/>
      <c r="AG923" s="52"/>
      <c r="AH923" s="52"/>
      <c r="AI923" s="52"/>
      <c r="AJ923" s="52"/>
      <c r="AK923" s="52"/>
      <c r="AL923" s="52"/>
    </row>
    <row r="924" spans="1:38" x14ac:dyDescent="0.2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60"/>
      <c r="Y924" s="158"/>
      <c r="Z924" s="158"/>
      <c r="AA924" s="160"/>
      <c r="AB924" s="160"/>
      <c r="AC924" s="158"/>
      <c r="AD924" s="158"/>
      <c r="AE924" s="160"/>
      <c r="AF924" s="160"/>
      <c r="AG924" s="52"/>
      <c r="AH924" s="52"/>
      <c r="AI924" s="52"/>
      <c r="AJ924" s="52"/>
      <c r="AK924" s="52"/>
      <c r="AL924" s="52"/>
    </row>
    <row r="925" spans="1:38" x14ac:dyDescent="0.2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60"/>
      <c r="Y925" s="158"/>
      <c r="Z925" s="158"/>
      <c r="AA925" s="160"/>
      <c r="AB925" s="160"/>
      <c r="AC925" s="158"/>
      <c r="AD925" s="158"/>
      <c r="AE925" s="160"/>
      <c r="AF925" s="160"/>
      <c r="AG925" s="52"/>
      <c r="AH925" s="52"/>
      <c r="AI925" s="52"/>
      <c r="AJ925" s="52"/>
      <c r="AK925" s="52"/>
      <c r="AL925" s="52"/>
    </row>
    <row r="926" spans="1:38" x14ac:dyDescent="0.2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60"/>
      <c r="Y926" s="158"/>
      <c r="Z926" s="158"/>
      <c r="AA926" s="160"/>
      <c r="AB926" s="160"/>
      <c r="AC926" s="158"/>
      <c r="AD926" s="158"/>
      <c r="AE926" s="160"/>
      <c r="AF926" s="160"/>
      <c r="AG926" s="52"/>
      <c r="AH926" s="52"/>
      <c r="AI926" s="52"/>
      <c r="AJ926" s="52"/>
      <c r="AK926" s="52"/>
      <c r="AL926" s="52"/>
    </row>
    <row r="927" spans="1:38" x14ac:dyDescent="0.2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160"/>
      <c r="M927" s="160"/>
      <c r="N927" s="160"/>
      <c r="O927" s="160"/>
      <c r="P927" s="160"/>
      <c r="Q927" s="160"/>
      <c r="R927" s="160"/>
      <c r="S927" s="160"/>
      <c r="T927" s="160"/>
      <c r="U927" s="160"/>
      <c r="V927" s="160"/>
      <c r="W927" s="160"/>
      <c r="X927" s="160"/>
      <c r="Y927" s="158"/>
      <c r="Z927" s="158"/>
      <c r="AA927" s="160"/>
      <c r="AB927" s="160"/>
      <c r="AC927" s="158"/>
      <c r="AD927" s="158"/>
      <c r="AE927" s="160"/>
      <c r="AF927" s="160"/>
      <c r="AG927" s="52"/>
      <c r="AH927" s="52"/>
      <c r="AI927" s="52"/>
      <c r="AJ927" s="52"/>
      <c r="AK927" s="52"/>
      <c r="AL927" s="52"/>
    </row>
    <row r="928" spans="1:38" x14ac:dyDescent="0.2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160"/>
      <c r="M928" s="160"/>
      <c r="N928" s="160"/>
      <c r="O928" s="160"/>
      <c r="P928" s="160"/>
      <c r="Q928" s="160"/>
      <c r="R928" s="160"/>
      <c r="S928" s="160"/>
      <c r="T928" s="160"/>
      <c r="U928" s="160"/>
      <c r="V928" s="160"/>
      <c r="W928" s="160"/>
      <c r="X928" s="160"/>
      <c r="Y928" s="158"/>
      <c r="Z928" s="158"/>
      <c r="AA928" s="160"/>
      <c r="AB928" s="160"/>
      <c r="AC928" s="158"/>
      <c r="AD928" s="158"/>
      <c r="AE928" s="160"/>
      <c r="AF928" s="160"/>
      <c r="AG928" s="52"/>
      <c r="AH928" s="52"/>
      <c r="AI928" s="52"/>
      <c r="AJ928" s="52"/>
      <c r="AK928" s="52"/>
      <c r="AL928" s="52"/>
    </row>
    <row r="929" spans="1:38" x14ac:dyDescent="0.2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60"/>
      <c r="Y929" s="158"/>
      <c r="Z929" s="158"/>
      <c r="AA929" s="160"/>
      <c r="AB929" s="160"/>
      <c r="AC929" s="158"/>
      <c r="AD929" s="158"/>
      <c r="AE929" s="160"/>
      <c r="AF929" s="160"/>
      <c r="AG929" s="52"/>
      <c r="AH929" s="52"/>
      <c r="AI929" s="52"/>
      <c r="AJ929" s="52"/>
      <c r="AK929" s="52"/>
      <c r="AL929" s="52"/>
    </row>
    <row r="930" spans="1:38" x14ac:dyDescent="0.2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60"/>
      <c r="Y930" s="158"/>
      <c r="Z930" s="158"/>
      <c r="AA930" s="160"/>
      <c r="AB930" s="160"/>
      <c r="AC930" s="158"/>
      <c r="AD930" s="158"/>
      <c r="AE930" s="160"/>
      <c r="AF930" s="160"/>
      <c r="AG930" s="52"/>
      <c r="AH930" s="52"/>
      <c r="AI930" s="52"/>
      <c r="AJ930" s="52"/>
      <c r="AK930" s="52"/>
      <c r="AL930" s="52"/>
    </row>
    <row r="931" spans="1:38" x14ac:dyDescent="0.2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60"/>
      <c r="Y931" s="158"/>
      <c r="Z931" s="158"/>
      <c r="AA931" s="160"/>
      <c r="AB931" s="160"/>
      <c r="AC931" s="158"/>
      <c r="AD931" s="158"/>
      <c r="AE931" s="160"/>
      <c r="AF931" s="160"/>
      <c r="AG931" s="52"/>
      <c r="AH931" s="52"/>
      <c r="AI931" s="52"/>
      <c r="AJ931" s="52"/>
      <c r="AK931" s="52"/>
      <c r="AL931" s="52"/>
    </row>
    <row r="932" spans="1:38" x14ac:dyDescent="0.2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160"/>
      <c r="M932" s="160"/>
      <c r="N932" s="160"/>
      <c r="O932" s="160"/>
      <c r="P932" s="160"/>
      <c r="Q932" s="160"/>
      <c r="R932" s="160"/>
      <c r="S932" s="160"/>
      <c r="T932" s="160"/>
      <c r="U932" s="160"/>
      <c r="V932" s="160"/>
      <c r="W932" s="160"/>
      <c r="X932" s="160"/>
      <c r="Y932" s="158"/>
      <c r="Z932" s="158"/>
      <c r="AA932" s="160"/>
      <c r="AB932" s="160"/>
      <c r="AC932" s="158"/>
      <c r="AD932" s="158"/>
      <c r="AE932" s="160"/>
      <c r="AF932" s="160"/>
      <c r="AG932" s="52"/>
      <c r="AH932" s="52"/>
      <c r="AI932" s="52"/>
      <c r="AJ932" s="52"/>
      <c r="AK932" s="52"/>
      <c r="AL932" s="52"/>
    </row>
    <row r="933" spans="1:38" x14ac:dyDescent="0.2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160"/>
      <c r="M933" s="160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60"/>
      <c r="Y933" s="158"/>
      <c r="Z933" s="158"/>
      <c r="AA933" s="160"/>
      <c r="AB933" s="160"/>
      <c r="AC933" s="158"/>
      <c r="AD933" s="158"/>
      <c r="AE933" s="160"/>
      <c r="AF933" s="160"/>
      <c r="AG933" s="52"/>
      <c r="AH933" s="52"/>
      <c r="AI933" s="52"/>
      <c r="AJ933" s="52"/>
      <c r="AK933" s="52"/>
      <c r="AL933" s="52"/>
    </row>
    <row r="934" spans="1:38" x14ac:dyDescent="0.2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160"/>
      <c r="M934" s="160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60"/>
      <c r="Y934" s="158"/>
      <c r="Z934" s="158"/>
      <c r="AA934" s="160"/>
      <c r="AB934" s="160"/>
      <c r="AC934" s="158"/>
      <c r="AD934" s="158"/>
      <c r="AE934" s="160"/>
      <c r="AF934" s="160"/>
      <c r="AG934" s="52"/>
      <c r="AH934" s="52"/>
      <c r="AI934" s="52"/>
      <c r="AJ934" s="52"/>
      <c r="AK934" s="52"/>
      <c r="AL934" s="52"/>
    </row>
    <row r="935" spans="1:38" x14ac:dyDescent="0.2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160"/>
      <c r="M935" s="160"/>
      <c r="N935" s="160"/>
      <c r="O935" s="160"/>
      <c r="P935" s="160"/>
      <c r="Q935" s="160"/>
      <c r="R935" s="160"/>
      <c r="S935" s="160"/>
      <c r="T935" s="160"/>
      <c r="U935" s="160"/>
      <c r="V935" s="160"/>
      <c r="W935" s="160"/>
      <c r="X935" s="160"/>
      <c r="Y935" s="158"/>
      <c r="Z935" s="158"/>
      <c r="AA935" s="160"/>
      <c r="AB935" s="160"/>
      <c r="AC935" s="158"/>
      <c r="AD935" s="158"/>
      <c r="AE935" s="160"/>
      <c r="AF935" s="160"/>
      <c r="AG935" s="52"/>
      <c r="AH935" s="52"/>
      <c r="AI935" s="52"/>
      <c r="AJ935" s="52"/>
      <c r="AK935" s="52"/>
      <c r="AL935" s="52"/>
    </row>
    <row r="936" spans="1:38" x14ac:dyDescent="0.2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160"/>
      <c r="M936" s="160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60"/>
      <c r="Y936" s="158"/>
      <c r="Z936" s="158"/>
      <c r="AA936" s="160"/>
      <c r="AB936" s="160"/>
      <c r="AC936" s="158"/>
      <c r="AD936" s="158"/>
      <c r="AE936" s="160"/>
      <c r="AF936" s="160"/>
      <c r="AG936" s="52"/>
      <c r="AH936" s="52"/>
      <c r="AI936" s="52"/>
      <c r="AJ936" s="52"/>
      <c r="AK936" s="52"/>
      <c r="AL936" s="52"/>
    </row>
    <row r="937" spans="1:38" x14ac:dyDescent="0.2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60"/>
      <c r="Y937" s="158"/>
      <c r="Z937" s="158"/>
      <c r="AA937" s="160"/>
      <c r="AB937" s="160"/>
      <c r="AC937" s="158"/>
      <c r="AD937" s="158"/>
      <c r="AE937" s="160"/>
      <c r="AF937" s="160"/>
      <c r="AG937" s="52"/>
      <c r="AH937" s="52"/>
      <c r="AI937" s="52"/>
      <c r="AJ937" s="52"/>
      <c r="AK937" s="52"/>
      <c r="AL937" s="52"/>
    </row>
    <row r="938" spans="1:38" x14ac:dyDescent="0.2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160"/>
      <c r="M938" s="160"/>
      <c r="N938" s="160"/>
      <c r="O938" s="160"/>
      <c r="P938" s="160"/>
      <c r="Q938" s="160"/>
      <c r="R938" s="160"/>
      <c r="S938" s="160"/>
      <c r="T938" s="160"/>
      <c r="U938" s="160"/>
      <c r="V938" s="160"/>
      <c r="W938" s="160"/>
      <c r="X938" s="160"/>
      <c r="Y938" s="158"/>
      <c r="Z938" s="158"/>
      <c r="AA938" s="160"/>
      <c r="AB938" s="160"/>
      <c r="AC938" s="158"/>
      <c r="AD938" s="158"/>
      <c r="AE938" s="160"/>
      <c r="AF938" s="160"/>
      <c r="AG938" s="52"/>
      <c r="AH938" s="52"/>
      <c r="AI938" s="52"/>
      <c r="AJ938" s="52"/>
      <c r="AK938" s="52"/>
      <c r="AL938" s="52"/>
    </row>
    <row r="939" spans="1:38" x14ac:dyDescent="0.2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60"/>
      <c r="Y939" s="158"/>
      <c r="Z939" s="158"/>
      <c r="AA939" s="160"/>
      <c r="AB939" s="160"/>
      <c r="AC939" s="158"/>
      <c r="AD939" s="158"/>
      <c r="AE939" s="160"/>
      <c r="AF939" s="160"/>
      <c r="AG939" s="52"/>
      <c r="AH939" s="52"/>
      <c r="AI939" s="52"/>
      <c r="AJ939" s="52"/>
      <c r="AK939" s="52"/>
      <c r="AL939" s="52"/>
    </row>
    <row r="940" spans="1:38" x14ac:dyDescent="0.2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160"/>
      <c r="M940" s="160"/>
      <c r="N940" s="160"/>
      <c r="O940" s="160"/>
      <c r="P940" s="160"/>
      <c r="Q940" s="160"/>
      <c r="R940" s="160"/>
      <c r="S940" s="160"/>
      <c r="T940" s="160"/>
      <c r="U940" s="160"/>
      <c r="V940" s="160"/>
      <c r="W940" s="160"/>
      <c r="X940" s="160"/>
      <c r="Y940" s="158"/>
      <c r="Z940" s="158"/>
      <c r="AA940" s="160"/>
      <c r="AB940" s="160"/>
      <c r="AC940" s="158"/>
      <c r="AD940" s="158"/>
      <c r="AE940" s="160"/>
      <c r="AF940" s="160"/>
      <c r="AG940" s="52"/>
      <c r="AH940" s="52"/>
      <c r="AI940" s="52"/>
      <c r="AJ940" s="52"/>
      <c r="AK940" s="52"/>
      <c r="AL940" s="52"/>
    </row>
    <row r="941" spans="1:38" x14ac:dyDescent="0.2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60"/>
      <c r="Y941" s="158"/>
      <c r="Z941" s="158"/>
      <c r="AA941" s="160"/>
      <c r="AB941" s="160"/>
      <c r="AC941" s="158"/>
      <c r="AD941" s="158"/>
      <c r="AE941" s="160"/>
      <c r="AF941" s="160"/>
      <c r="AG941" s="52"/>
      <c r="AH941" s="52"/>
      <c r="AI941" s="52"/>
      <c r="AJ941" s="52"/>
      <c r="AK941" s="52"/>
      <c r="AL941" s="52"/>
    </row>
    <row r="942" spans="1:38" x14ac:dyDescent="0.2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160"/>
      <c r="M942" s="160"/>
      <c r="N942" s="160"/>
      <c r="O942" s="160"/>
      <c r="P942" s="160"/>
      <c r="Q942" s="160"/>
      <c r="R942" s="160"/>
      <c r="S942" s="160"/>
      <c r="T942" s="160"/>
      <c r="U942" s="160"/>
      <c r="V942" s="160"/>
      <c r="W942" s="160"/>
      <c r="X942" s="160"/>
      <c r="Y942" s="158"/>
      <c r="Z942" s="158"/>
      <c r="AA942" s="160"/>
      <c r="AB942" s="160"/>
      <c r="AC942" s="158"/>
      <c r="AD942" s="158"/>
      <c r="AE942" s="160"/>
      <c r="AF942" s="160"/>
      <c r="AG942" s="52"/>
      <c r="AH942" s="52"/>
      <c r="AI942" s="52"/>
      <c r="AJ942" s="52"/>
      <c r="AK942" s="52"/>
      <c r="AL942" s="52"/>
    </row>
    <row r="943" spans="1:38" x14ac:dyDescent="0.2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160"/>
      <c r="M943" s="160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60"/>
      <c r="Y943" s="158"/>
      <c r="Z943" s="158"/>
      <c r="AA943" s="160"/>
      <c r="AB943" s="160"/>
      <c r="AC943" s="158"/>
      <c r="AD943" s="158"/>
      <c r="AE943" s="160"/>
      <c r="AF943" s="160"/>
      <c r="AG943" s="52"/>
      <c r="AH943" s="52"/>
      <c r="AI943" s="52"/>
      <c r="AJ943" s="52"/>
      <c r="AK943" s="52"/>
      <c r="AL943" s="52"/>
    </row>
    <row r="944" spans="1:38" x14ac:dyDescent="0.2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160"/>
      <c r="M944" s="160"/>
      <c r="N944" s="160"/>
      <c r="O944" s="160"/>
      <c r="P944" s="160"/>
      <c r="Q944" s="160"/>
      <c r="R944" s="160"/>
      <c r="S944" s="160"/>
      <c r="T944" s="160"/>
      <c r="U944" s="160"/>
      <c r="V944" s="160"/>
      <c r="W944" s="160"/>
      <c r="X944" s="160"/>
      <c r="Y944" s="158"/>
      <c r="Z944" s="158"/>
      <c r="AA944" s="160"/>
      <c r="AB944" s="160"/>
      <c r="AC944" s="158"/>
      <c r="AD944" s="158"/>
      <c r="AE944" s="160"/>
      <c r="AF944" s="160"/>
      <c r="AG944" s="52"/>
      <c r="AH944" s="52"/>
      <c r="AI944" s="52"/>
      <c r="AJ944" s="52"/>
      <c r="AK944" s="52"/>
      <c r="AL944" s="52"/>
    </row>
    <row r="945" spans="1:38" x14ac:dyDescent="0.2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160"/>
      <c r="M945" s="160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60"/>
      <c r="Y945" s="158"/>
      <c r="Z945" s="158"/>
      <c r="AA945" s="160"/>
      <c r="AB945" s="160"/>
      <c r="AC945" s="158"/>
      <c r="AD945" s="158"/>
      <c r="AE945" s="160"/>
      <c r="AF945" s="160"/>
      <c r="AG945" s="52"/>
      <c r="AH945" s="52"/>
      <c r="AI945" s="52"/>
      <c r="AJ945" s="52"/>
      <c r="AK945" s="52"/>
      <c r="AL945" s="52"/>
    </row>
    <row r="946" spans="1:38" x14ac:dyDescent="0.2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60"/>
      <c r="Y946" s="158"/>
      <c r="Z946" s="158"/>
      <c r="AA946" s="160"/>
      <c r="AB946" s="160"/>
      <c r="AC946" s="158"/>
      <c r="AD946" s="158"/>
      <c r="AE946" s="160"/>
      <c r="AF946" s="160"/>
      <c r="AG946" s="52"/>
      <c r="AH946" s="52"/>
      <c r="AI946" s="52"/>
      <c r="AJ946" s="52"/>
      <c r="AK946" s="52"/>
      <c r="AL946" s="52"/>
    </row>
    <row r="947" spans="1:38" x14ac:dyDescent="0.2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160"/>
      <c r="M947" s="160"/>
      <c r="N947" s="160"/>
      <c r="O947" s="160"/>
      <c r="P947" s="160"/>
      <c r="Q947" s="160"/>
      <c r="R947" s="160"/>
      <c r="S947" s="160"/>
      <c r="T947" s="160"/>
      <c r="U947" s="160"/>
      <c r="V947" s="160"/>
      <c r="W947" s="160"/>
      <c r="X947" s="160"/>
      <c r="Y947" s="158"/>
      <c r="Z947" s="158"/>
      <c r="AA947" s="160"/>
      <c r="AB947" s="160"/>
      <c r="AC947" s="158"/>
      <c r="AD947" s="158"/>
      <c r="AE947" s="160"/>
      <c r="AF947" s="160"/>
      <c r="AG947" s="52"/>
      <c r="AH947" s="52"/>
      <c r="AI947" s="52"/>
      <c r="AJ947" s="52"/>
      <c r="AK947" s="52"/>
      <c r="AL947" s="52"/>
    </row>
    <row r="948" spans="1:38" x14ac:dyDescent="0.2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60"/>
      <c r="Y948" s="158"/>
      <c r="Z948" s="158"/>
      <c r="AA948" s="160"/>
      <c r="AB948" s="160"/>
      <c r="AC948" s="158"/>
      <c r="AD948" s="158"/>
      <c r="AE948" s="160"/>
      <c r="AF948" s="160"/>
      <c r="AG948" s="52"/>
      <c r="AH948" s="52"/>
      <c r="AI948" s="52"/>
      <c r="AJ948" s="52"/>
      <c r="AK948" s="52"/>
      <c r="AL948" s="52"/>
    </row>
    <row r="949" spans="1:38" x14ac:dyDescent="0.2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60"/>
      <c r="Y949" s="158"/>
      <c r="Z949" s="158"/>
      <c r="AA949" s="160"/>
      <c r="AB949" s="160"/>
      <c r="AC949" s="158"/>
      <c r="AD949" s="158"/>
      <c r="AE949" s="160"/>
      <c r="AF949" s="160"/>
      <c r="AG949" s="52"/>
      <c r="AH949" s="52"/>
      <c r="AI949" s="52"/>
      <c r="AJ949" s="52"/>
      <c r="AK949" s="52"/>
      <c r="AL949" s="52"/>
    </row>
    <row r="950" spans="1:38" x14ac:dyDescent="0.2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60"/>
      <c r="Y950" s="158"/>
      <c r="Z950" s="158"/>
      <c r="AA950" s="160"/>
      <c r="AB950" s="160"/>
      <c r="AC950" s="158"/>
      <c r="AD950" s="158"/>
      <c r="AE950" s="160"/>
      <c r="AF950" s="160"/>
      <c r="AG950" s="52"/>
      <c r="AH950" s="52"/>
      <c r="AI950" s="52"/>
      <c r="AJ950" s="52"/>
      <c r="AK950" s="52"/>
      <c r="AL950" s="52"/>
    </row>
    <row r="951" spans="1:38" x14ac:dyDescent="0.2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60"/>
      <c r="Y951" s="158"/>
      <c r="Z951" s="158"/>
      <c r="AA951" s="160"/>
      <c r="AB951" s="160"/>
      <c r="AC951" s="158"/>
      <c r="AD951" s="158"/>
      <c r="AE951" s="160"/>
      <c r="AF951" s="160"/>
      <c r="AG951" s="52"/>
      <c r="AH951" s="52"/>
      <c r="AI951" s="52"/>
      <c r="AJ951" s="52"/>
      <c r="AK951" s="52"/>
      <c r="AL951" s="52"/>
    </row>
    <row r="952" spans="1:38" x14ac:dyDescent="0.2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60"/>
      <c r="Y952" s="158"/>
      <c r="Z952" s="158"/>
      <c r="AA952" s="160"/>
      <c r="AB952" s="160"/>
      <c r="AC952" s="158"/>
      <c r="AD952" s="158"/>
      <c r="AE952" s="160"/>
      <c r="AF952" s="160"/>
      <c r="AG952" s="52"/>
      <c r="AH952" s="52"/>
      <c r="AI952" s="52"/>
      <c r="AJ952" s="52"/>
      <c r="AK952" s="52"/>
      <c r="AL952" s="52"/>
    </row>
    <row r="953" spans="1:38" x14ac:dyDescent="0.2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60"/>
      <c r="Y953" s="158"/>
      <c r="Z953" s="158"/>
      <c r="AA953" s="160"/>
      <c r="AB953" s="160"/>
      <c r="AC953" s="158"/>
      <c r="AD953" s="158"/>
      <c r="AE953" s="160"/>
      <c r="AF953" s="160"/>
      <c r="AG953" s="52"/>
      <c r="AH953" s="52"/>
      <c r="AI953" s="52"/>
      <c r="AJ953" s="52"/>
      <c r="AK953" s="52"/>
      <c r="AL953" s="52"/>
    </row>
    <row r="954" spans="1:38" x14ac:dyDescent="0.2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160"/>
      <c r="M954" s="160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60"/>
      <c r="Y954" s="158"/>
      <c r="Z954" s="158"/>
      <c r="AA954" s="160"/>
      <c r="AB954" s="160"/>
      <c r="AC954" s="158"/>
      <c r="AD954" s="158"/>
      <c r="AE954" s="160"/>
      <c r="AF954" s="160"/>
      <c r="AG954" s="52"/>
      <c r="AH954" s="52"/>
      <c r="AI954" s="52"/>
      <c r="AJ954" s="52"/>
      <c r="AK954" s="52"/>
      <c r="AL954" s="52"/>
    </row>
    <row r="955" spans="1:38" x14ac:dyDescent="0.2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160"/>
      <c r="M955" s="160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60"/>
      <c r="Y955" s="158"/>
      <c r="Z955" s="158"/>
      <c r="AA955" s="160"/>
      <c r="AB955" s="160"/>
      <c r="AC955" s="158"/>
      <c r="AD955" s="158"/>
      <c r="AE955" s="160"/>
      <c r="AF955" s="160"/>
      <c r="AG955" s="52"/>
      <c r="AH955" s="52"/>
      <c r="AI955" s="52"/>
      <c r="AJ955" s="52"/>
      <c r="AK955" s="52"/>
      <c r="AL955" s="52"/>
    </row>
    <row r="956" spans="1:38" x14ac:dyDescent="0.25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60"/>
      <c r="Y956" s="158"/>
      <c r="Z956" s="158"/>
      <c r="AA956" s="160"/>
      <c r="AB956" s="160"/>
      <c r="AC956" s="158"/>
      <c r="AD956" s="158"/>
      <c r="AE956" s="160"/>
      <c r="AF956" s="160"/>
      <c r="AG956" s="52"/>
      <c r="AH956" s="52"/>
      <c r="AI956" s="52"/>
      <c r="AJ956" s="52"/>
      <c r="AK956" s="52"/>
      <c r="AL956" s="52"/>
    </row>
    <row r="957" spans="1:38" x14ac:dyDescent="0.25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60"/>
      <c r="Y957" s="158"/>
      <c r="Z957" s="158"/>
      <c r="AA957" s="160"/>
      <c r="AB957" s="160"/>
      <c r="AC957" s="158"/>
      <c r="AD957" s="158"/>
      <c r="AE957" s="160"/>
      <c r="AF957" s="160"/>
      <c r="AG957" s="52"/>
      <c r="AH957" s="52"/>
      <c r="AI957" s="52"/>
      <c r="AJ957" s="52"/>
      <c r="AK957" s="52"/>
      <c r="AL957" s="52"/>
    </row>
    <row r="958" spans="1:38" x14ac:dyDescent="0.25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60"/>
      <c r="Y958" s="158"/>
      <c r="Z958" s="158"/>
      <c r="AA958" s="160"/>
      <c r="AB958" s="160"/>
      <c r="AC958" s="158"/>
      <c r="AD958" s="158"/>
      <c r="AE958" s="160"/>
      <c r="AF958" s="160"/>
      <c r="AG958" s="52"/>
      <c r="AH958" s="52"/>
      <c r="AI958" s="52"/>
      <c r="AJ958" s="52"/>
      <c r="AK958" s="52"/>
      <c r="AL958" s="52"/>
    </row>
    <row r="959" spans="1:38" x14ac:dyDescent="0.25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60"/>
      <c r="Y959" s="158"/>
      <c r="Z959" s="158"/>
      <c r="AA959" s="160"/>
      <c r="AB959" s="160"/>
      <c r="AC959" s="158"/>
      <c r="AD959" s="158"/>
      <c r="AE959" s="160"/>
      <c r="AF959" s="160"/>
      <c r="AG959" s="52"/>
      <c r="AH959" s="52"/>
      <c r="AI959" s="52"/>
      <c r="AJ959" s="52"/>
      <c r="AK959" s="52"/>
      <c r="AL959" s="52"/>
    </row>
    <row r="960" spans="1:38" x14ac:dyDescent="0.25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60"/>
      <c r="Y960" s="158"/>
      <c r="Z960" s="158"/>
      <c r="AA960" s="160"/>
      <c r="AB960" s="160"/>
      <c r="AC960" s="158"/>
      <c r="AD960" s="158"/>
      <c r="AE960" s="160"/>
      <c r="AF960" s="160"/>
      <c r="AG960" s="52"/>
      <c r="AH960" s="52"/>
      <c r="AI960" s="52"/>
      <c r="AJ960" s="52"/>
      <c r="AK960" s="52"/>
      <c r="AL960" s="52"/>
    </row>
    <row r="961" spans="1:38" x14ac:dyDescent="0.25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60"/>
      <c r="Y961" s="158"/>
      <c r="Z961" s="158"/>
      <c r="AA961" s="160"/>
      <c r="AB961" s="160"/>
      <c r="AC961" s="158"/>
      <c r="AD961" s="158"/>
      <c r="AE961" s="160"/>
      <c r="AF961" s="160"/>
      <c r="AG961" s="52"/>
      <c r="AH961" s="52"/>
      <c r="AI961" s="52"/>
      <c r="AJ961" s="52"/>
      <c r="AK961" s="52"/>
      <c r="AL961" s="52"/>
    </row>
    <row r="962" spans="1:38" x14ac:dyDescent="0.25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60"/>
      <c r="Y962" s="158"/>
      <c r="Z962" s="158"/>
      <c r="AA962" s="160"/>
      <c r="AB962" s="160"/>
      <c r="AC962" s="158"/>
      <c r="AD962" s="158"/>
      <c r="AE962" s="160"/>
      <c r="AF962" s="160"/>
      <c r="AG962" s="52"/>
      <c r="AH962" s="52"/>
      <c r="AI962" s="52"/>
      <c r="AJ962" s="52"/>
      <c r="AK962" s="52"/>
      <c r="AL962" s="52"/>
    </row>
    <row r="963" spans="1:38" x14ac:dyDescent="0.25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160"/>
      <c r="M963" s="160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60"/>
      <c r="Y963" s="158"/>
      <c r="Z963" s="158"/>
      <c r="AA963" s="160"/>
      <c r="AB963" s="160"/>
      <c r="AC963" s="158"/>
      <c r="AD963" s="158"/>
      <c r="AE963" s="160"/>
      <c r="AF963" s="160"/>
      <c r="AG963" s="52"/>
      <c r="AH963" s="52"/>
      <c r="AI963" s="52"/>
      <c r="AJ963" s="52"/>
      <c r="AK963" s="52"/>
      <c r="AL963" s="52"/>
    </row>
    <row r="964" spans="1:38" x14ac:dyDescent="0.25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60"/>
      <c r="Y964" s="158"/>
      <c r="Z964" s="158"/>
      <c r="AA964" s="160"/>
      <c r="AB964" s="160"/>
      <c r="AC964" s="158"/>
      <c r="AD964" s="158"/>
      <c r="AE964" s="160"/>
      <c r="AF964" s="160"/>
      <c r="AG964" s="52"/>
      <c r="AH964" s="52"/>
      <c r="AI964" s="52"/>
      <c r="AJ964" s="52"/>
      <c r="AK964" s="52"/>
      <c r="AL964" s="52"/>
    </row>
    <row r="965" spans="1:38" x14ac:dyDescent="0.25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160"/>
      <c r="M965" s="160"/>
      <c r="N965" s="160"/>
      <c r="O965" s="160"/>
      <c r="P965" s="160"/>
      <c r="Q965" s="160"/>
      <c r="R965" s="160"/>
      <c r="S965" s="160"/>
      <c r="T965" s="160"/>
      <c r="U965" s="160"/>
      <c r="V965" s="160"/>
      <c r="W965" s="160"/>
      <c r="X965" s="160"/>
      <c r="Y965" s="158"/>
      <c r="Z965" s="158"/>
      <c r="AA965" s="160"/>
      <c r="AB965" s="160"/>
      <c r="AC965" s="158"/>
      <c r="AD965" s="158"/>
      <c r="AE965" s="160"/>
      <c r="AF965" s="160"/>
      <c r="AG965" s="52"/>
      <c r="AH965" s="52"/>
      <c r="AI965" s="52"/>
      <c r="AJ965" s="52"/>
      <c r="AK965" s="52"/>
      <c r="AL965" s="52"/>
    </row>
    <row r="966" spans="1:38" x14ac:dyDescent="0.25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60"/>
      <c r="Y966" s="158"/>
      <c r="Z966" s="158"/>
      <c r="AA966" s="160"/>
      <c r="AB966" s="160"/>
      <c r="AC966" s="158"/>
      <c r="AD966" s="158"/>
      <c r="AE966" s="160"/>
      <c r="AF966" s="160"/>
      <c r="AG966" s="52"/>
      <c r="AH966" s="52"/>
      <c r="AI966" s="52"/>
      <c r="AJ966" s="52"/>
      <c r="AK966" s="52"/>
      <c r="AL966" s="52"/>
    </row>
    <row r="967" spans="1:38" x14ac:dyDescent="0.25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60"/>
      <c r="Y967" s="158"/>
      <c r="Z967" s="158"/>
      <c r="AA967" s="160"/>
      <c r="AB967" s="160"/>
      <c r="AC967" s="158"/>
      <c r="AD967" s="158"/>
      <c r="AE967" s="160"/>
      <c r="AF967" s="160"/>
      <c r="AG967" s="52"/>
      <c r="AH967" s="52"/>
      <c r="AI967" s="52"/>
      <c r="AJ967" s="52"/>
      <c r="AK967" s="52"/>
      <c r="AL967" s="52"/>
    </row>
    <row r="968" spans="1:38" x14ac:dyDescent="0.25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160"/>
      <c r="M968" s="160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60"/>
      <c r="Y968" s="158"/>
      <c r="Z968" s="158"/>
      <c r="AA968" s="160"/>
      <c r="AB968" s="160"/>
      <c r="AC968" s="158"/>
      <c r="AD968" s="158"/>
      <c r="AE968" s="160"/>
      <c r="AF968" s="160"/>
      <c r="AG968" s="52"/>
      <c r="AH968" s="52"/>
      <c r="AI968" s="52"/>
      <c r="AJ968" s="52"/>
      <c r="AK968" s="52"/>
      <c r="AL968" s="52"/>
    </row>
    <row r="969" spans="1:38" x14ac:dyDescent="0.25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60"/>
      <c r="Y969" s="158"/>
      <c r="Z969" s="158"/>
      <c r="AA969" s="160"/>
      <c r="AB969" s="160"/>
      <c r="AC969" s="158"/>
      <c r="AD969" s="158"/>
      <c r="AE969" s="160"/>
      <c r="AF969" s="160"/>
      <c r="AG969" s="52"/>
      <c r="AH969" s="52"/>
      <c r="AI969" s="52"/>
      <c r="AJ969" s="52"/>
      <c r="AK969" s="52"/>
      <c r="AL969" s="52"/>
    </row>
    <row r="970" spans="1:38" x14ac:dyDescent="0.25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60"/>
      <c r="Y970" s="158"/>
      <c r="Z970" s="158"/>
      <c r="AA970" s="160"/>
      <c r="AB970" s="160"/>
      <c r="AC970" s="158"/>
      <c r="AD970" s="158"/>
      <c r="AE970" s="160"/>
      <c r="AF970" s="160"/>
      <c r="AG970" s="52"/>
      <c r="AH970" s="52"/>
      <c r="AI970" s="52"/>
      <c r="AJ970" s="52"/>
      <c r="AK970" s="52"/>
      <c r="AL970" s="52"/>
    </row>
    <row r="971" spans="1:38" x14ac:dyDescent="0.25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60"/>
      <c r="Y971" s="158"/>
      <c r="Z971" s="158"/>
      <c r="AA971" s="160"/>
      <c r="AB971" s="160"/>
      <c r="AC971" s="158"/>
      <c r="AD971" s="158"/>
      <c r="AE971" s="160"/>
      <c r="AF971" s="160"/>
      <c r="AG971" s="52"/>
      <c r="AH971" s="52"/>
      <c r="AI971" s="52"/>
      <c r="AJ971" s="52"/>
      <c r="AK971" s="52"/>
      <c r="AL971" s="52"/>
    </row>
    <row r="972" spans="1:38" x14ac:dyDescent="0.25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60"/>
      <c r="Y972" s="158"/>
      <c r="Z972" s="158"/>
      <c r="AA972" s="160"/>
      <c r="AB972" s="160"/>
      <c r="AC972" s="158"/>
      <c r="AD972" s="158"/>
      <c r="AE972" s="160"/>
      <c r="AF972" s="160"/>
      <c r="AG972" s="52"/>
      <c r="AH972" s="52"/>
      <c r="AI972" s="52"/>
      <c r="AJ972" s="52"/>
      <c r="AK972" s="52"/>
      <c r="AL972" s="52"/>
    </row>
    <row r="973" spans="1:38" x14ac:dyDescent="0.25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160"/>
      <c r="M973" s="160"/>
      <c r="N973" s="160"/>
      <c r="O973" s="160"/>
      <c r="P973" s="160"/>
      <c r="Q973" s="160"/>
      <c r="R973" s="160"/>
      <c r="S973" s="160"/>
      <c r="T973" s="160"/>
      <c r="U973" s="160"/>
      <c r="V973" s="160"/>
      <c r="W973" s="160"/>
      <c r="X973" s="160"/>
      <c r="Y973" s="158"/>
      <c r="Z973" s="158"/>
      <c r="AA973" s="160"/>
      <c r="AB973" s="160"/>
      <c r="AC973" s="158"/>
      <c r="AD973" s="158"/>
      <c r="AE973" s="160"/>
      <c r="AF973" s="160"/>
      <c r="AG973" s="52"/>
      <c r="AH973" s="52"/>
      <c r="AI973" s="52"/>
      <c r="AJ973" s="52"/>
      <c r="AK973" s="52"/>
      <c r="AL973" s="52"/>
    </row>
    <row r="974" spans="1:38" x14ac:dyDescent="0.25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60"/>
      <c r="Y974" s="158"/>
      <c r="Z974" s="158"/>
      <c r="AA974" s="160"/>
      <c r="AB974" s="160"/>
      <c r="AC974" s="158"/>
      <c r="AD974" s="158"/>
      <c r="AE974" s="160"/>
      <c r="AF974" s="160"/>
      <c r="AG974" s="52"/>
      <c r="AH974" s="52"/>
      <c r="AI974" s="52"/>
      <c r="AJ974" s="52"/>
      <c r="AK974" s="52"/>
      <c r="AL974" s="52"/>
    </row>
    <row r="975" spans="1:38" x14ac:dyDescent="0.25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160"/>
      <c r="M975" s="160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60"/>
      <c r="Y975" s="158"/>
      <c r="Z975" s="158"/>
      <c r="AA975" s="160"/>
      <c r="AB975" s="160"/>
      <c r="AC975" s="158"/>
      <c r="AD975" s="158"/>
      <c r="AE975" s="160"/>
      <c r="AF975" s="160"/>
      <c r="AG975" s="52"/>
      <c r="AH975" s="52"/>
      <c r="AI975" s="52"/>
      <c r="AJ975" s="52"/>
      <c r="AK975" s="52"/>
      <c r="AL975" s="52"/>
    </row>
    <row r="976" spans="1:38" x14ac:dyDescent="0.25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60"/>
      <c r="Y976" s="158"/>
      <c r="Z976" s="158"/>
      <c r="AA976" s="160"/>
      <c r="AB976" s="160"/>
      <c r="AC976" s="158"/>
      <c r="AD976" s="158"/>
      <c r="AE976" s="160"/>
      <c r="AF976" s="160"/>
      <c r="AG976" s="52"/>
      <c r="AH976" s="52"/>
      <c r="AI976" s="52"/>
      <c r="AJ976" s="52"/>
      <c r="AK976" s="52"/>
      <c r="AL976" s="52"/>
    </row>
    <row r="977" spans="1:38" x14ac:dyDescent="0.25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60"/>
      <c r="Y977" s="158"/>
      <c r="Z977" s="158"/>
      <c r="AA977" s="160"/>
      <c r="AB977" s="160"/>
      <c r="AC977" s="158"/>
      <c r="AD977" s="158"/>
      <c r="AE977" s="160"/>
      <c r="AF977" s="160"/>
      <c r="AG977" s="52"/>
      <c r="AH977" s="52"/>
      <c r="AI977" s="52"/>
      <c r="AJ977" s="52"/>
      <c r="AK977" s="52"/>
      <c r="AL977" s="52"/>
    </row>
    <row r="978" spans="1:38" x14ac:dyDescent="0.25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60"/>
      <c r="Y978" s="158"/>
      <c r="Z978" s="158"/>
      <c r="AA978" s="160"/>
      <c r="AB978" s="160"/>
      <c r="AC978" s="158"/>
      <c r="AD978" s="158"/>
      <c r="AE978" s="160"/>
      <c r="AF978" s="160"/>
      <c r="AG978" s="52"/>
      <c r="AH978" s="52"/>
      <c r="AI978" s="52"/>
      <c r="AJ978" s="52"/>
      <c r="AK978" s="52"/>
      <c r="AL978" s="52"/>
    </row>
    <row r="979" spans="1:38" x14ac:dyDescent="0.25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60"/>
      <c r="Y979" s="158"/>
      <c r="Z979" s="158"/>
      <c r="AA979" s="160"/>
      <c r="AB979" s="160"/>
      <c r="AC979" s="158"/>
      <c r="AD979" s="158"/>
      <c r="AE979" s="160"/>
      <c r="AF979" s="160"/>
      <c r="AG979" s="52"/>
      <c r="AH979" s="52"/>
      <c r="AI979" s="52"/>
      <c r="AJ979" s="52"/>
      <c r="AK979" s="52"/>
      <c r="AL979" s="52"/>
    </row>
    <row r="980" spans="1:38" x14ac:dyDescent="0.25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160"/>
      <c r="M980" s="160"/>
      <c r="N980" s="160"/>
      <c r="O980" s="160"/>
      <c r="P980" s="160"/>
      <c r="Q980" s="160"/>
      <c r="R980" s="160"/>
      <c r="S980" s="160"/>
      <c r="T980" s="160"/>
      <c r="U980" s="160"/>
      <c r="V980" s="160"/>
      <c r="W980" s="160"/>
      <c r="X980" s="160"/>
      <c r="Y980" s="158"/>
      <c r="Z980" s="158"/>
      <c r="AA980" s="160"/>
      <c r="AB980" s="160"/>
      <c r="AC980" s="158"/>
      <c r="AD980" s="158"/>
      <c r="AE980" s="160"/>
      <c r="AF980" s="160"/>
      <c r="AG980" s="52"/>
      <c r="AH980" s="52"/>
      <c r="AI980" s="52"/>
      <c r="AJ980" s="52"/>
      <c r="AK980" s="52"/>
      <c r="AL980" s="52"/>
    </row>
    <row r="981" spans="1:38" x14ac:dyDescent="0.25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60"/>
      <c r="Y981" s="158"/>
      <c r="Z981" s="158"/>
      <c r="AA981" s="160"/>
      <c r="AB981" s="160"/>
      <c r="AC981" s="158"/>
      <c r="AD981" s="158"/>
      <c r="AE981" s="160"/>
      <c r="AF981" s="160"/>
      <c r="AG981" s="52"/>
      <c r="AH981" s="52"/>
      <c r="AI981" s="52"/>
      <c r="AJ981" s="52"/>
      <c r="AK981" s="52"/>
      <c r="AL981" s="52"/>
    </row>
    <row r="982" spans="1:38" x14ac:dyDescent="0.25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60"/>
      <c r="Y982" s="158"/>
      <c r="Z982" s="158"/>
      <c r="AA982" s="160"/>
      <c r="AB982" s="160"/>
      <c r="AC982" s="158"/>
      <c r="AD982" s="158"/>
      <c r="AE982" s="160"/>
      <c r="AF982" s="160"/>
      <c r="AG982" s="52"/>
      <c r="AH982" s="52"/>
      <c r="AI982" s="52"/>
      <c r="AJ982" s="52"/>
      <c r="AK982" s="52"/>
      <c r="AL982" s="52"/>
    </row>
    <row r="983" spans="1:38" x14ac:dyDescent="0.25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60"/>
      <c r="Y983" s="158"/>
      <c r="Z983" s="158"/>
      <c r="AA983" s="160"/>
      <c r="AB983" s="160"/>
      <c r="AC983" s="158"/>
      <c r="AD983" s="158"/>
      <c r="AE983" s="160"/>
      <c r="AF983" s="160"/>
      <c r="AG983" s="52"/>
      <c r="AH983" s="52"/>
      <c r="AI983" s="52"/>
      <c r="AJ983" s="52"/>
      <c r="AK983" s="52"/>
      <c r="AL983" s="52"/>
    </row>
    <row r="984" spans="1:38" x14ac:dyDescent="0.25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60"/>
      <c r="Y984" s="158"/>
      <c r="Z984" s="158"/>
      <c r="AA984" s="160"/>
      <c r="AB984" s="160"/>
      <c r="AC984" s="158"/>
      <c r="AD984" s="158"/>
      <c r="AE984" s="160"/>
      <c r="AF984" s="160"/>
      <c r="AG984" s="52"/>
      <c r="AH984" s="52"/>
      <c r="AI984" s="52"/>
      <c r="AJ984" s="52"/>
      <c r="AK984" s="52"/>
      <c r="AL984" s="52"/>
    </row>
    <row r="985" spans="1:38" x14ac:dyDescent="0.25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60"/>
      <c r="Y985" s="158"/>
      <c r="Z985" s="158"/>
      <c r="AA985" s="160"/>
      <c r="AB985" s="160"/>
      <c r="AC985" s="158"/>
      <c r="AD985" s="158"/>
      <c r="AE985" s="160"/>
      <c r="AF985" s="160"/>
      <c r="AG985" s="52"/>
      <c r="AH985" s="52"/>
      <c r="AI985" s="52"/>
      <c r="AJ985" s="52"/>
      <c r="AK985" s="52"/>
      <c r="AL985" s="52"/>
    </row>
    <row r="986" spans="1:38" x14ac:dyDescent="0.25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60"/>
      <c r="Y986" s="158"/>
      <c r="Z986" s="158"/>
      <c r="AA986" s="160"/>
      <c r="AB986" s="160"/>
      <c r="AC986" s="158"/>
      <c r="AD986" s="158"/>
      <c r="AE986" s="160"/>
      <c r="AF986" s="160"/>
      <c r="AG986" s="52"/>
      <c r="AH986" s="52"/>
      <c r="AI986" s="52"/>
      <c r="AJ986" s="52"/>
      <c r="AK986" s="52"/>
      <c r="AL986" s="52"/>
    </row>
    <row r="987" spans="1:38" x14ac:dyDescent="0.25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160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60"/>
      <c r="Y987" s="158"/>
      <c r="Z987" s="158"/>
      <c r="AA987" s="160"/>
      <c r="AB987" s="160"/>
      <c r="AC987" s="158"/>
      <c r="AD987" s="158"/>
      <c r="AE987" s="160"/>
      <c r="AF987" s="160"/>
      <c r="AG987" s="52"/>
      <c r="AH987" s="52"/>
      <c r="AI987" s="52"/>
      <c r="AJ987" s="52"/>
      <c r="AK987" s="52"/>
      <c r="AL987" s="52"/>
    </row>
    <row r="988" spans="1:38" x14ac:dyDescent="0.25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60"/>
      <c r="Y988" s="158"/>
      <c r="Z988" s="158"/>
      <c r="AA988" s="160"/>
      <c r="AB988" s="160"/>
      <c r="AC988" s="158"/>
      <c r="AD988" s="158"/>
      <c r="AE988" s="160"/>
      <c r="AF988" s="160"/>
      <c r="AG988" s="52"/>
      <c r="AH988" s="52"/>
      <c r="AI988" s="52"/>
      <c r="AJ988" s="52"/>
      <c r="AK988" s="52"/>
      <c r="AL988" s="52"/>
    </row>
    <row r="989" spans="1:38" x14ac:dyDescent="0.25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60"/>
      <c r="Y989" s="158"/>
      <c r="Z989" s="158"/>
      <c r="AA989" s="160"/>
      <c r="AB989" s="160"/>
      <c r="AC989" s="158"/>
      <c r="AD989" s="158"/>
      <c r="AE989" s="160"/>
      <c r="AF989" s="160"/>
      <c r="AG989" s="52"/>
      <c r="AH989" s="52"/>
      <c r="AI989" s="52"/>
      <c r="AJ989" s="52"/>
      <c r="AK989" s="52"/>
      <c r="AL989" s="52"/>
    </row>
    <row r="990" spans="1:38" x14ac:dyDescent="0.25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60"/>
      <c r="Y990" s="158"/>
      <c r="Z990" s="158"/>
      <c r="AA990" s="160"/>
      <c r="AB990" s="160"/>
      <c r="AC990" s="158"/>
      <c r="AD990" s="158"/>
      <c r="AE990" s="160"/>
      <c r="AF990" s="160"/>
      <c r="AG990" s="52"/>
      <c r="AH990" s="52"/>
      <c r="AI990" s="52"/>
      <c r="AJ990" s="52"/>
      <c r="AK990" s="52"/>
      <c r="AL990" s="52"/>
    </row>
    <row r="991" spans="1:38" x14ac:dyDescent="0.25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60"/>
      <c r="Y991" s="158"/>
      <c r="Z991" s="158"/>
      <c r="AA991" s="160"/>
      <c r="AB991" s="160"/>
      <c r="AC991" s="158"/>
      <c r="AD991" s="158"/>
      <c r="AE991" s="160"/>
      <c r="AF991" s="160"/>
      <c r="AG991" s="52"/>
      <c r="AH991" s="52"/>
      <c r="AI991" s="52"/>
      <c r="AJ991" s="52"/>
      <c r="AK991" s="52"/>
      <c r="AL991" s="52"/>
    </row>
    <row r="992" spans="1:38" x14ac:dyDescent="0.25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160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60"/>
      <c r="Y992" s="158"/>
      <c r="Z992" s="158"/>
      <c r="AA992" s="160"/>
      <c r="AB992" s="160"/>
      <c r="AC992" s="158"/>
      <c r="AD992" s="158"/>
      <c r="AE992" s="160"/>
      <c r="AF992" s="160"/>
      <c r="AG992" s="52"/>
      <c r="AH992" s="52"/>
      <c r="AI992" s="52"/>
      <c r="AJ992" s="52"/>
      <c r="AK992" s="52"/>
      <c r="AL992" s="52"/>
    </row>
    <row r="993" spans="1:38" x14ac:dyDescent="0.25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60"/>
      <c r="Y993" s="158"/>
      <c r="Z993" s="158"/>
      <c r="AA993" s="160"/>
      <c r="AB993" s="160"/>
      <c r="AC993" s="158"/>
      <c r="AD993" s="158"/>
      <c r="AE993" s="160"/>
      <c r="AF993" s="160"/>
      <c r="AG993" s="52"/>
      <c r="AH993" s="52"/>
      <c r="AI993" s="52"/>
      <c r="AJ993" s="52"/>
      <c r="AK993" s="52"/>
      <c r="AL993" s="52"/>
    </row>
    <row r="994" spans="1:38" x14ac:dyDescent="0.25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160"/>
      <c r="M994" s="160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60"/>
      <c r="Y994" s="158"/>
      <c r="Z994" s="158"/>
      <c r="AA994" s="160"/>
      <c r="AB994" s="160"/>
      <c r="AC994" s="158"/>
      <c r="AD994" s="158"/>
      <c r="AE994" s="160"/>
      <c r="AF994" s="160"/>
      <c r="AG994" s="52"/>
      <c r="AH994" s="52"/>
      <c r="AI994" s="52"/>
      <c r="AJ994" s="52"/>
      <c r="AK994" s="52"/>
      <c r="AL994" s="52"/>
    </row>
    <row r="995" spans="1:38" x14ac:dyDescent="0.25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60"/>
      <c r="Y995" s="158"/>
      <c r="Z995" s="158"/>
      <c r="AA995" s="160"/>
      <c r="AB995" s="160"/>
      <c r="AC995" s="158"/>
      <c r="AD995" s="158"/>
      <c r="AE995" s="160"/>
      <c r="AF995" s="160"/>
      <c r="AG995" s="52"/>
      <c r="AH995" s="52"/>
      <c r="AI995" s="52"/>
      <c r="AJ995" s="52"/>
      <c r="AK995" s="52"/>
      <c r="AL995" s="52"/>
    </row>
    <row r="996" spans="1:38" x14ac:dyDescent="0.25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60"/>
      <c r="Y996" s="158"/>
      <c r="Z996" s="158"/>
      <c r="AA996" s="160"/>
      <c r="AB996" s="160"/>
      <c r="AC996" s="158"/>
      <c r="AD996" s="158"/>
      <c r="AE996" s="160"/>
      <c r="AF996" s="160"/>
      <c r="AG996" s="52"/>
      <c r="AH996" s="52"/>
      <c r="AI996" s="52"/>
      <c r="AJ996" s="52"/>
      <c r="AK996" s="52"/>
      <c r="AL996" s="52"/>
    </row>
    <row r="997" spans="1:38" x14ac:dyDescent="0.25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60"/>
      <c r="Y997" s="158"/>
      <c r="Z997" s="158"/>
      <c r="AA997" s="160"/>
      <c r="AB997" s="160"/>
      <c r="AC997" s="158"/>
      <c r="AD997" s="158"/>
      <c r="AE997" s="160"/>
      <c r="AF997" s="160"/>
      <c r="AG997" s="52"/>
      <c r="AH997" s="52"/>
      <c r="AI997" s="52"/>
      <c r="AJ997" s="52"/>
      <c r="AK997" s="52"/>
      <c r="AL997" s="52"/>
    </row>
    <row r="998" spans="1:38" x14ac:dyDescent="0.25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60"/>
      <c r="Y998" s="158"/>
      <c r="Z998" s="158"/>
      <c r="AA998" s="160"/>
      <c r="AB998" s="160"/>
      <c r="AC998" s="158"/>
      <c r="AD998" s="158"/>
      <c r="AE998" s="160"/>
      <c r="AF998" s="160"/>
      <c r="AG998" s="52"/>
      <c r="AH998" s="52"/>
      <c r="AI998" s="52"/>
      <c r="AJ998" s="52"/>
      <c r="AK998" s="52"/>
      <c r="AL998" s="52"/>
    </row>
    <row r="999" spans="1:38" x14ac:dyDescent="0.25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160"/>
      <c r="M999" s="160"/>
      <c r="N999" s="160"/>
      <c r="O999" s="160"/>
      <c r="P999" s="160"/>
      <c r="Q999" s="160"/>
      <c r="R999" s="160"/>
      <c r="S999" s="160"/>
      <c r="T999" s="160"/>
      <c r="U999" s="160"/>
      <c r="V999" s="160"/>
      <c r="W999" s="160"/>
      <c r="X999" s="160"/>
      <c r="Y999" s="158"/>
      <c r="Z999" s="158"/>
      <c r="AA999" s="160"/>
      <c r="AB999" s="160"/>
      <c r="AC999" s="158"/>
      <c r="AD999" s="158"/>
      <c r="AE999" s="160"/>
      <c r="AF999" s="160"/>
      <c r="AG999" s="52"/>
      <c r="AH999" s="52"/>
      <c r="AI999" s="52"/>
      <c r="AJ999" s="52"/>
      <c r="AK999" s="52"/>
      <c r="AL999" s="52"/>
    </row>
    <row r="1000" spans="1:38" x14ac:dyDescent="0.25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60"/>
      <c r="Y1000" s="158"/>
      <c r="Z1000" s="158"/>
      <c r="AA1000" s="160"/>
      <c r="AB1000" s="160"/>
      <c r="AC1000" s="158"/>
      <c r="AD1000" s="158"/>
      <c r="AE1000" s="160"/>
      <c r="AF1000" s="160"/>
      <c r="AG1000" s="52"/>
      <c r="AH1000" s="52"/>
      <c r="AI1000" s="52"/>
      <c r="AJ1000" s="52"/>
      <c r="AK1000" s="52"/>
      <c r="AL1000" s="52"/>
    </row>
  </sheetData>
  <mergeCells count="127">
    <mergeCell ref="E122:E124"/>
    <mergeCell ref="B126:B128"/>
    <mergeCell ref="C126:C127"/>
    <mergeCell ref="A130:X133"/>
    <mergeCell ref="Y130:AE130"/>
    <mergeCell ref="Y131:AE131"/>
    <mergeCell ref="Y132:AE132"/>
    <mergeCell ref="Y133:AE133"/>
    <mergeCell ref="B113:B125"/>
    <mergeCell ref="C113:C121"/>
    <mergeCell ref="D113:D116"/>
    <mergeCell ref="E113:E116"/>
    <mergeCell ref="D118:D119"/>
    <mergeCell ref="E118:E119"/>
    <mergeCell ref="D120:D121"/>
    <mergeCell ref="E120:E121"/>
    <mergeCell ref="C122:C125"/>
    <mergeCell ref="D122:D124"/>
    <mergeCell ref="B103:B112"/>
    <mergeCell ref="C103:C112"/>
    <mergeCell ref="D103:D106"/>
    <mergeCell ref="E103:E106"/>
    <mergeCell ref="D108:D110"/>
    <mergeCell ref="E108:E110"/>
    <mergeCell ref="D91:D92"/>
    <mergeCell ref="E91:E92"/>
    <mergeCell ref="B96:B102"/>
    <mergeCell ref="C97:C98"/>
    <mergeCell ref="C99:C102"/>
    <mergeCell ref="D100:D102"/>
    <mergeCell ref="E100:E102"/>
    <mergeCell ref="D81:D83"/>
    <mergeCell ref="E81:E83"/>
    <mergeCell ref="B84:B95"/>
    <mergeCell ref="C84:C87"/>
    <mergeCell ref="D84:D85"/>
    <mergeCell ref="E84:E85"/>
    <mergeCell ref="C88:C90"/>
    <mergeCell ref="D88:D89"/>
    <mergeCell ref="E88:E89"/>
    <mergeCell ref="C91:C95"/>
    <mergeCell ref="D69:D71"/>
    <mergeCell ref="E69:E71"/>
    <mergeCell ref="D73:D74"/>
    <mergeCell ref="E73:E74"/>
    <mergeCell ref="D75:D80"/>
    <mergeCell ref="E75:E80"/>
    <mergeCell ref="B51:B83"/>
    <mergeCell ref="C51:C83"/>
    <mergeCell ref="D51:D52"/>
    <mergeCell ref="E51:E52"/>
    <mergeCell ref="D53:D56"/>
    <mergeCell ref="E53:E56"/>
    <mergeCell ref="D57:D64"/>
    <mergeCell ref="E57:E64"/>
    <mergeCell ref="D65:D67"/>
    <mergeCell ref="E65:E67"/>
    <mergeCell ref="C45:C46"/>
    <mergeCell ref="D45:D46"/>
    <mergeCell ref="E45:E46"/>
    <mergeCell ref="C47:C50"/>
    <mergeCell ref="D48:D49"/>
    <mergeCell ref="E48:E49"/>
    <mergeCell ref="Z24:Z31"/>
    <mergeCell ref="X32:X41"/>
    <mergeCell ref="Y32:Y41"/>
    <mergeCell ref="Z32:Z41"/>
    <mergeCell ref="D43:D44"/>
    <mergeCell ref="E43:E44"/>
    <mergeCell ref="Z10:Z23"/>
    <mergeCell ref="D15:D17"/>
    <mergeCell ref="E15:E17"/>
    <mergeCell ref="D18:D23"/>
    <mergeCell ref="E18:E23"/>
    <mergeCell ref="C24:C44"/>
    <mergeCell ref="D24:D41"/>
    <mergeCell ref="E24:E41"/>
    <mergeCell ref="X24:X31"/>
    <mergeCell ref="Y24:Y31"/>
    <mergeCell ref="AB8:AB9"/>
    <mergeCell ref="AC8:AC9"/>
    <mergeCell ref="AD8:AD9"/>
    <mergeCell ref="AE8:AE9"/>
    <mergeCell ref="B10:B50"/>
    <mergeCell ref="C10:C23"/>
    <mergeCell ref="D10:D14"/>
    <mergeCell ref="E10:E14"/>
    <mergeCell ref="X10:X23"/>
    <mergeCell ref="Y10:Y23"/>
    <mergeCell ref="U8:U9"/>
    <mergeCell ref="V8:V9"/>
    <mergeCell ref="W8:W9"/>
    <mergeCell ref="X8:X9"/>
    <mergeCell ref="Y8:Z9"/>
    <mergeCell ref="AA8:AA9"/>
    <mergeCell ref="O8:O9"/>
    <mergeCell ref="P8:P9"/>
    <mergeCell ref="Q8:Q9"/>
    <mergeCell ref="R8:R9"/>
    <mergeCell ref="S8:S9"/>
    <mergeCell ref="T8:T9"/>
    <mergeCell ref="H8:H9"/>
    <mergeCell ref="I8:J8"/>
    <mergeCell ref="K8:K9"/>
    <mergeCell ref="L8:L9"/>
    <mergeCell ref="M8:M9"/>
    <mergeCell ref="N8:N9"/>
    <mergeCell ref="R7:S7"/>
    <mergeCell ref="T7:U7"/>
    <mergeCell ref="V7:W7"/>
    <mergeCell ref="A8:A9"/>
    <mergeCell ref="B8:B9"/>
    <mergeCell ref="C8:C9"/>
    <mergeCell ref="D8:D9"/>
    <mergeCell ref="E8:E9"/>
    <mergeCell ref="F8:F9"/>
    <mergeCell ref="G8:G9"/>
    <mergeCell ref="F1:AB2"/>
    <mergeCell ref="AC1:AE2"/>
    <mergeCell ref="A4:B4"/>
    <mergeCell ref="A6:E7"/>
    <mergeCell ref="F6:M7"/>
    <mergeCell ref="N6:W6"/>
    <mergeCell ref="X6:Z7"/>
    <mergeCell ref="AA6:AE7"/>
    <mergeCell ref="N7:O7"/>
    <mergeCell ref="P7:Q7"/>
  </mergeCells>
  <pageMargins left="0.70866141732283472" right="0.70866141732283472" top="0.74803149606299213" bottom="0.74803149606299213" header="0" footer="0"/>
  <pageSetup paperSize="142" scale="2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 POA</vt:lpstr>
      <vt:lpstr>'Seguimiento POA'!Área_de_impresión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Mauricio Segura Restrepo</dc:creator>
  <cp:lastModifiedBy>Javier Mauricio Segura Restrepo</cp:lastModifiedBy>
  <cp:lastPrinted>2018-05-01T00:07:55Z</cp:lastPrinted>
  <dcterms:created xsi:type="dcterms:W3CDTF">2018-05-01T00:05:47Z</dcterms:created>
  <dcterms:modified xsi:type="dcterms:W3CDTF">2018-05-01T00:08:17Z</dcterms:modified>
</cp:coreProperties>
</file>