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2e1b90daa77bfc7a/Documentos/MARTHA/2022/PLANEACIÓN ESTRATÉGICA/SegumientoPE_cierre2021/"/>
    </mc:Choice>
  </mc:AlternateContent>
  <bookViews>
    <workbookView xWindow="0" yWindow="0" windowWidth="28800" windowHeight="12300"/>
  </bookViews>
  <sheets>
    <sheet name="Seguimiento_PE2021" sheetId="1" r:id="rId1"/>
  </sheets>
  <externalReferences>
    <externalReference r:id="rId2"/>
    <externalReference r:id="rId3"/>
  </externalReferences>
  <definedNames>
    <definedName name="_xlnm._FilterDatabase" localSheetId="0" hidden="1">Seguimiento_PE2021!#REF!</definedName>
    <definedName name="_xlnm.Print_Area" localSheetId="0">Seguimiento_PE2021!$A$1:$T$114</definedName>
    <definedName name="Productos">[2]Hoja1!$J$4:$J$7</definedName>
    <definedName name="Productos2">[2]Hoja1!$J$18:$J$19</definedName>
    <definedName name="Productos3">[2]Hoja1!$J$27:$J$28</definedName>
    <definedName name="Productos4">[2]Hoja1!$J$36:$J$38</definedName>
    <definedName name="Productos5">[2]Hoja1!$J$56:$J$57</definedName>
    <definedName name="Productos6">[2]Hoja1!$J$62</definedName>
    <definedName name="Productos7">[2]Hoja1!$J$73:$J$75</definedName>
    <definedName name="Productos8">[2]Hoja1!$J$80:$J$81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8" i="1" l="1"/>
  <c r="N103" i="1"/>
  <c r="L103" i="1"/>
  <c r="N98" i="1"/>
  <c r="L98" i="1"/>
  <c r="N93" i="1"/>
  <c r="E93" i="1" s="1"/>
  <c r="L93" i="1"/>
  <c r="D93" i="1"/>
  <c r="N88" i="1"/>
  <c r="L88" i="1"/>
  <c r="N83" i="1"/>
  <c r="L83" i="1"/>
  <c r="E83" i="1"/>
  <c r="D83" i="1"/>
  <c r="N78" i="1"/>
  <c r="L78" i="1"/>
  <c r="N73" i="1"/>
  <c r="E73" i="1" s="1"/>
  <c r="L73" i="1"/>
  <c r="D73" i="1"/>
  <c r="N68" i="1"/>
  <c r="L68" i="1"/>
  <c r="N63" i="1"/>
  <c r="L63" i="1"/>
  <c r="N58" i="1"/>
  <c r="E58" i="1" s="1"/>
  <c r="L58" i="1"/>
  <c r="D58" i="1"/>
  <c r="N53" i="1"/>
  <c r="L53" i="1"/>
  <c r="N48" i="1"/>
  <c r="L48" i="1"/>
  <c r="N43" i="1"/>
  <c r="E43" i="1" s="1"/>
  <c r="L43" i="1"/>
  <c r="D43" i="1"/>
  <c r="N36" i="1"/>
  <c r="L36" i="1"/>
  <c r="N30" i="1"/>
  <c r="E30" i="1" s="1"/>
  <c r="L30" i="1"/>
  <c r="D30" i="1"/>
  <c r="N25" i="1"/>
  <c r="N20" i="1"/>
  <c r="L20" i="1"/>
  <c r="N15" i="1"/>
  <c r="L15" i="1"/>
  <c r="N10" i="1"/>
  <c r="E10" i="1" s="1"/>
  <c r="E108" i="1" s="1"/>
  <c r="D109" i="1" s="1"/>
  <c r="L10" i="1"/>
  <c r="D10" i="1"/>
  <c r="D108" i="1" s="1"/>
</calcChain>
</file>

<file path=xl/sharedStrings.xml><?xml version="1.0" encoding="utf-8"?>
<sst xmlns="http://schemas.openxmlformats.org/spreadsheetml/2006/main" count="218" uniqueCount="160">
  <si>
    <t>SEGUIMIENTO AL PLAN ESTRATEGICO</t>
  </si>
  <si>
    <t xml:space="preserve">Código:
FT-PLES-002 </t>
  </si>
  <si>
    <t>Revision: 00</t>
  </si>
  <si>
    <t xml:space="preserve"> </t>
  </si>
  <si>
    <t xml:space="preserve">Plan Estatégico Institucional </t>
  </si>
  <si>
    <t xml:space="preserve">Periodos </t>
  </si>
  <si>
    <t>2019 - 2022</t>
  </si>
  <si>
    <t>Perspectiva</t>
  </si>
  <si>
    <t xml:space="preserve">Eje </t>
  </si>
  <si>
    <t xml:space="preserve">Objetivo Estratégico </t>
  </si>
  <si>
    <t xml:space="preserve">Objetivo Específico </t>
  </si>
  <si>
    <t>Peso</t>
  </si>
  <si>
    <t xml:space="preserve">Dependencia responsable </t>
  </si>
  <si>
    <t>Indicadores</t>
  </si>
  <si>
    <t>Productos</t>
  </si>
  <si>
    <t>Seguimiento</t>
  </si>
  <si>
    <t>Periodo 4</t>
  </si>
  <si>
    <t>Meta 2021</t>
  </si>
  <si>
    <t xml:space="preserve">Ejecución 2021  </t>
  </si>
  <si>
    <t xml:space="preserve">Meta </t>
  </si>
  <si>
    <t xml:space="preserve">Ejecución </t>
  </si>
  <si>
    <t>Periodos</t>
  </si>
  <si>
    <t>Observaciones</t>
  </si>
  <si>
    <t>Gestión por Resultados</t>
  </si>
  <si>
    <t>Eje Estructural - Modelo de Gestión</t>
  </si>
  <si>
    <t>Definir e implementar un modelo de supervisión basado en la gestión de riesgos, prospectivo, participativo y efectivo, que redunde en la sostenibilidad y avance de la economía solidaria.</t>
  </si>
  <si>
    <t>Diseñar un modelo de supervisión de la economía solidaria prospectivo, basado en la gestión de riesgos.</t>
  </si>
  <si>
    <t>Delegaturas</t>
  </si>
  <si>
    <t>Nuevo modelo de Supervisión diseñado</t>
  </si>
  <si>
    <t>Documento validado que recoja el nuevo Modelo de Supervisión diseñado</t>
  </si>
  <si>
    <t xml:space="preserve">Se cumplieron en un 100% las dos (2) actividades programadas en el Plan de Acción. </t>
  </si>
  <si>
    <t>Cumplió con las actividades programas en el Plan de Acción Anual 2020.</t>
  </si>
  <si>
    <t>Se gestionaron dos (2) actividades del Plan de Acción Anual 2021. El mapa de calor del sector actualizado y recibido a satisfacción por las Delegaturas, cumplida al 62%, se gestiona en el plan de mejoramiento y/o en  continuidad del plan de acción anual 2022.</t>
  </si>
  <si>
    <t>Cierre Plan</t>
  </si>
  <si>
    <t>Regular el modelo de supervisión diseñado para las organizaciones del sector e implantarlo.</t>
  </si>
  <si>
    <t>Oficina asesora jurídica</t>
  </si>
  <si>
    <t>Modelo de supervisión adoptado</t>
  </si>
  <si>
    <t>Acto adminsitrativo para la adopción del Modelo de Supervisión</t>
  </si>
  <si>
    <t xml:space="preserve">Cumplió con un 90% en los lineamientos marco de Buen Gobierno (f-016), las restantes actividades al 100%.
</t>
  </si>
  <si>
    <t>Se gestionaron ocho  (8) actividades del Plan de Acción Anual 2021. Las cuatro (4) actividades de regulación con cumplimiento inferior 100% se gestionan en el plan de mejoramiento y/o en  continuidad del plan de acción anual 2022.</t>
  </si>
  <si>
    <t>Desarrollar o adaptar herramientas de analítica para la generación de alertas tempranas o preventivas.</t>
  </si>
  <si>
    <t>Oficina de Planeación y Sistemas</t>
  </si>
  <si>
    <t>Grado de implementación de la herramienta de analítica</t>
  </si>
  <si>
    <t>Herramienta de analítica desarrollada e implementada</t>
  </si>
  <si>
    <t>Se llevaron a cabo las cuatro (4) actividades programadas en el Plan de Acción: dos (2) cumplidas en un 100%, para las restantes cumplidas en un  porcentaje inferior, se dará continuidad a través del módulo de mejora de la herramienta ISOlución-Plan de mejora al Plan de Acción 2019.</t>
  </si>
  <si>
    <t>Se gestiionó y cumplió al 100% la actividad Herramienta de analítica desarrollada e implementada</t>
  </si>
  <si>
    <t>Verificar la gestión de riesgos en las organizaciones del sector, acorde con el modelo de supervisión regulado.</t>
  </si>
  <si>
    <t>Delgaturas</t>
  </si>
  <si>
    <t>Organizaciones supervisadas bajo el nuevo modelo</t>
  </si>
  <si>
    <t>Reporte de verificación de la gestión de riesgos del sector</t>
  </si>
  <si>
    <t>Se gestionaron las veinticuatro (24) actividades programadas en el Plan de Acción: dieciseis (16) cumplidas en un 100%; para las restantes cumplidas en un porcentaje inferior, se dará continuidad a través del módulo de mejora de la herramienta ISOlución-Plan de mejora al Plan de Acción 2019.</t>
  </si>
  <si>
    <t>Se gestionaron quince  (15) actividades del Plan de Acción Anual 2021. Las actividades relacionadas con el proceso de supervisión y control cumplidas al 100%</t>
  </si>
  <si>
    <t>Gestión de Fortalecimiento Institucional</t>
  </si>
  <si>
    <t>Eje Estructural - Gestión por Procesos y Proyectos</t>
  </si>
  <si>
    <t>Fortalecer la gestión por procesos, estandarizados e interdependientes, y por proyectos, para una prestación ágil, flexible y segura de servicios, mediante la mejora continua y la apropiación de las TIC.</t>
  </si>
  <si>
    <t>Apropiar la gestión por procesos y por proyectos, como modelo de operación ordinario en la entidad.</t>
  </si>
  <si>
    <t xml:space="preserve">Oficina Asesora de Planeación y Sistemas </t>
  </si>
  <si>
    <t>Nivel de apropiación de la gestión por procesos y proyectos en función de los resultados esperados</t>
  </si>
  <si>
    <t xml:space="preserve">Documento de verificación y evaluación del nivel de apropiación
</t>
  </si>
  <si>
    <t>Se tramitaron las trece (13) actividades programadas en el Plan de Acción: ocho  (8) cumplidas en un 100%; para las restantes cumplidas en un  porcentaje inferior, se dará continuidad a través del módulo de mejora de la herramienta ISOlución-Plan de mejora al Plan de Acción 2019.</t>
  </si>
  <si>
    <t>Cumplió con las actividades programas en el plan de acción anual 2020</t>
  </si>
  <si>
    <t xml:space="preserve">Se gestionaron dos (2) actividades del Plan de Acción Anual 2021. El Evaluar el nivel de implementación y apropiación de los procesos, cumplida al 88%, se gestiona en el plan de mejoramiento y/o en  continuidad del plan de acción anual 2022. </t>
  </si>
  <si>
    <t>Definir, adoptar e implementar herramientas de seguimiento y evaluación por resultados, respecto de los procesos y proyectos desarrollados por la entidad.</t>
  </si>
  <si>
    <t>Oficina Asesora de Planeación y Sistemas</t>
  </si>
  <si>
    <t>Grado de implementación de la herramienta de seguimiento y evaluación
Nivel de efectividad de los procesos y proyectos en función de los resultados esperados</t>
  </si>
  <si>
    <t>Herramienta de seguimiento y evaluación desarrollada e implementada
Mapa de procesos interoperable, orientado hacia el resultado y documento de verificación y evaluación</t>
  </si>
  <si>
    <t>Se llevaron a cabo las diecinueve (19) actividades programadas en el Plan de Acción: once (11) cumplidas en un 100%; para las restantes cumplidas en un porcentaje inferior, se dará continuidad a través del módulo de mejora de la herramienta ISOlución-Plan de mejora al Plan de Acción 2019.</t>
  </si>
  <si>
    <t>Cumplió con un 90% en el mejoramiento continuo de módulo de mejora (f-16) , las restantes actividades al 100%.</t>
  </si>
  <si>
    <t xml:space="preserve">Se gestionaron seis  (6) actividades del Plan de Acción Anual 2021. Las actividades relacionadas con el desarrollo de la herramienta de seguimiento (ISOlucion) al  78% y el implementar  la medología de gestión de proyectos con base en el estándar de PMI al 71%; se gestionan en el plan de mejoramiento y/o en  continuidad del plan de acción anual 2022. </t>
  </si>
  <si>
    <t>Eje Estratégico - Capital Humano Competente</t>
  </si>
  <si>
    <t>Fomentar y desarrollar capacidades y competencias para contar con un capital humano altamente calificado y motivado, que aporte a la transformación institucional y a la materialización de las líneas de acción que consoliden los cambios.</t>
  </si>
  <si>
    <t>Diseñar e implementar las estrategias definidas para la gestión del cambio y del conocimiento, actualizándolas en función de las dinámicas internas y externas que incidan en la entidad.</t>
  </si>
  <si>
    <t>Secretaria General</t>
  </si>
  <si>
    <t>Índice de clima laboral
Grado de implementación de las estrategias definidas para la gestión del cambio y del conocimiento</t>
  </si>
  <si>
    <t xml:space="preserve">Estrategias de gestión del cambio y del conocimiento definidas, implementadas y actualizadas. </t>
  </si>
  <si>
    <t xml:space="preserve">Se cumplieron en un 100% las siete (7) actividades programadas en el Plan de Acción. </t>
  </si>
  <si>
    <t xml:space="preserve">Se gestionaron cinco (5) actividades del Plan de Acción Anual 2021. Cumplidas al 100%. </t>
  </si>
  <si>
    <t>Definir e implementar el sistema de evaluación institucional y del capital humano de la entidad para enfocarlo a resultados.</t>
  </si>
  <si>
    <t>Índice de desempeño institucional</t>
  </si>
  <si>
    <t>Sistema Integral de Evaluación institucional y de desempeño del Capital Humano</t>
  </si>
  <si>
    <t xml:space="preserve">Se desarrollaron las doce (12) actividades programadas en el Plan de Acción. Cumplidas en un 100%. </t>
  </si>
  <si>
    <t xml:space="preserve">Se gestionaron dos (2) actividades del Plan de Acción Anual 2021. Cumplidas al 100%. </t>
  </si>
  <si>
    <t>Seleccionar el capital humano según las competencias y habilidades requeridas para el desarrollo de los procesos y proyectos definidos por la entidad.</t>
  </si>
  <si>
    <t>Índice de desempeño del personal de planta
Índice de desempeño del personal contratado</t>
  </si>
  <si>
    <t>Informe y plan de acción del sistema de evaluación por competencias</t>
  </si>
  <si>
    <t>Se cumplió en un 100% la actividad programada en el Plan de Acción.</t>
  </si>
  <si>
    <t xml:space="preserve">Se gestionó una  (1) actividad del Plan de Acción Anual 2021. Cumplida al 100%. </t>
  </si>
  <si>
    <t>Gestión para el Resultado</t>
  </si>
  <si>
    <t>Eje Estratégico - Gobernanza del Dato</t>
  </si>
  <si>
    <t>Fomentar el uso co-creador de los datos para la producción continua de información y conocimiento, que faciliten la toma de decisiones y el liderazgo sectorial.</t>
  </si>
  <si>
    <t>Diseñar, formular e implementar una política interna y un sistema integrado para asegurar la gobernanza del dato y la información, su suficiencia, consistencia e integridad.</t>
  </si>
  <si>
    <t>Oficina Asesora de Planeación y Sistemas
Secretaria General</t>
  </si>
  <si>
    <t>Grado de implementación de la Política Interna para la gobernanza del dato y la información
Nivel de acceso, confiabilidad e integridad de los datos e información</t>
  </si>
  <si>
    <t>Documento de Política aprobado e implementado
Informes periódicos de evaluación y recomendaciones de mejora</t>
  </si>
  <si>
    <t>Se cumplieron en un porcentaje inferior al 100%, las dos (2) actividades programadas en el Plan de Acción. Se dará continuidad a través del módulo de mejora de la herramienta ISOlución-Plan de mejora al Plan de Acción 2019.</t>
  </si>
  <si>
    <t xml:space="preserve">Se gestionó una  (1) actividad del Plan de Acción Anual 2021 denominada Realizar un diagnóstico integral de la gestión de datos y la información documental con un 90%.se gestiona en el plan de mejoramiento y/o en  continuidad del plan de acción anual 2022.  </t>
  </si>
  <si>
    <r>
      <t>Revisar y reestructurar los procesos de gestión del dato y la información, para facilitar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la producción de conocimiento e información de valor agregado de uso de interno y del sector.</t>
    </r>
  </si>
  <si>
    <t>Porcentaje de activos de información procesados y dispuestos tecnicamente para múltiples fines</t>
  </si>
  <si>
    <t>Activos de Información dispuestos para la generación de conocimiento de valor agregado</t>
  </si>
  <si>
    <t>Se gestionaron las siete (7) actividades programada en el Plan de Acción: cinco (5) cumplidas en un 100%; para las restantes cumplidas en un  porcentaje inferior, se dará continuidad a través del módulo de mejora de la herramienta ISOlución-Plan de mejora al Plan de Acción 2019</t>
  </si>
  <si>
    <t>Diseñar e implementar un registro único, continuamente actualizado, de las organizaciones objeto de supervisión por parte de la entidad.</t>
  </si>
  <si>
    <t>Despacho
Oficina Asesora de Planeación y Sistemas</t>
  </si>
  <si>
    <t>Número de entidades solidarias registradas en el Registro Único</t>
  </si>
  <si>
    <t>Registro único de las entidades solidarias sujetas a supervisión</t>
  </si>
  <si>
    <t>Se desarrollaron las cuatro (4) actividades programadas en el Plan de Acción: dos (2) cumplidas en un 100%; para las restantes cumplidas en un  porcentaje inferior, se dará continuidad a través del módulo de mejora de la herramienta ISOlución-Plan de mejora al Plan de Acción 2019.</t>
  </si>
  <si>
    <t>Cumplió con un 90% en la actividad de depuración de la base de datos de las entidades vigiladas (f-016), las restantes actividades al 100%.</t>
  </si>
  <si>
    <t xml:space="preserve">Se gestionaron tres  (3) actividades del Plan de Acción Anual 2021. Cumplidas al 100%. </t>
  </si>
  <si>
    <t>Gestión Misional</t>
  </si>
  <si>
    <t>Eje Estratégico - Política Pública y Regulación</t>
  </si>
  <si>
    <t>Diseñar e impulsar iniciativas de política pública y generar regulación y doctrina unificadora para apoyar la gestión de la supervisión integral y el desarrollo del sector.</t>
  </si>
  <si>
    <t>Promover y cogestionar mecanismos que faciliten el diseño y formulación de políticas públicas integrales en favor del sector.</t>
  </si>
  <si>
    <t xml:space="preserve">Despacho </t>
  </si>
  <si>
    <t>Número de inciativas de política propuestas por la Supersolidaria al sector.</t>
  </si>
  <si>
    <t>Iniciativas de política pública de propuestas por la SES al sector</t>
  </si>
  <si>
    <t>Se llevaron a cabo las nueve (9) actividades programadas en el Plan de Acción: cinco (5) cumplida en un 100%; para las restantes cumplidas en un  porcentaje inferior, se dará continuidad a través del módulo de mejora de la herramienta ISOlución-Plan de mejora al Plan de Acción 2019.</t>
  </si>
  <si>
    <t xml:space="preserve">Se gestionó una  (1) actividad del Plan de Acción Anual 2021. Cumplida al 100% </t>
  </si>
  <si>
    <t>Promover y cogestionar mecanismos a través de los cuales se materialicen iniciativas reguladoras y doctrina unificada para la supervisión y el sector.</t>
  </si>
  <si>
    <t>Oficina Jurídica</t>
  </si>
  <si>
    <t>Marco regulatorio unificado y definido</t>
  </si>
  <si>
    <t>Marco regulatorio y doctrinal unificado y definido</t>
  </si>
  <si>
    <t xml:space="preserve">Se cumplieron en un 100% las cinco (5) actividades programadas en el Plan de Acción. </t>
  </si>
  <si>
    <t xml:space="preserve">Se gestionó una  (1) actividad del Plan de Acción Anual 2021. La actividad Proponer, elaborar o actualizar propuestas de regulación y doctrina unificada.al 83%, se gestiona en el plan de mejoramiento y/o en  continuidad del plan de acción anual 2022.  </t>
  </si>
  <si>
    <t>Eje Estratégico Transversal - Posicionamiento Institucional</t>
  </si>
  <si>
    <t>Definir e implementar acciones que permitan visibilizar la gestión de la Supersolidaria, con el fin de incrementar sus recursos de autoridad y legitimidad en el sector, haciendo explícito su aporte al posicionamiento y avance de la economía solidaria.</t>
  </si>
  <si>
    <t>Diseñar, formular e implementar una política interna que permita visibilizar y posicionar la gestión de la entidad a nivel sectorial e intersectorial.</t>
  </si>
  <si>
    <t>Despacho</t>
  </si>
  <si>
    <t>Grado de implementación de la política interna.</t>
  </si>
  <si>
    <t xml:space="preserve">Polìtica interna implementada </t>
  </si>
  <si>
    <r>
      <t>Se gestionaron las cinco (5) actividades programadas en el Plan de Acción: cuatro (4) cumplidas en un 100%; para la restantes cumplidas en un  porcentaje inferior,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>se dará continuidad a través del módulo de mejora de la herramienta ISOlución-Plan de mejora al Plan de Acción 2019.</t>
    </r>
  </si>
  <si>
    <t xml:space="preserve">Se gestionaron dos  (2) actividades del Plan de Acción Anual 2021. Cumplidas al 100% </t>
  </si>
  <si>
    <t>Gestionar asertivamente los grupos de interés a nivel sectorial e intersectorial, de acuerdo con sus intereses y expectativas.</t>
  </si>
  <si>
    <t>Nivel de sastisfacción de los grupos de interés y de valor sectoriales e intersectoriales</t>
  </si>
  <si>
    <t>Mapa de actores
Estrategias de acción para la gestión de grupos de valor e interés</t>
  </si>
  <si>
    <t>Eje Estratégico Transversal - Transformación Digital</t>
  </si>
  <si>
    <t xml:space="preserve">Optimizar la gestión y operación a través del uso de las TIC y su continua evolución, para satisfacer las necesidades y expectativas de las organizaciones, sus asociados, las demás entidades del sector y los ciudadanos en general. </t>
  </si>
  <si>
    <t>Generar capacidades de TI para facilitar una efectiva gestión de los procesos y proyectos de la entidad.</t>
  </si>
  <si>
    <t>Capacidades de TI implementadas</t>
  </si>
  <si>
    <t>Capacidades de TI</t>
  </si>
  <si>
    <t>Se llevaron a cabo las cinco (5) actividades programadas en el Plan de Acción: cuatro (4) cumplidas en un 100%; para la restantes cumplidas en un  porcentaje inferior, se dará continuidad a través del módulo de mejora de la herramienta ISOlución-Plan de mejora al Plan de Acción 2019.</t>
  </si>
  <si>
    <t xml:space="preserve">Se gestionaron tres  (3) actividades del Plan de Acción Anual 2021. Cumplidas al 100% </t>
  </si>
  <si>
    <t>Disponer servicios digitales confiables y expeditos, alineados con el marco estratégico y los requerimientos de los usuarios internos y externos.</t>
  </si>
  <si>
    <t>Servicios digitales en etapa de producción</t>
  </si>
  <si>
    <t>Servicios digitales implementados</t>
  </si>
  <si>
    <t>Se cumplieron en un porcentaje inferior al 100% las tres (3) actividades programadas en el Plan de Acción. Se dará  continuidad a través del módulo de mejora de la herramienta ISOlución-Plan de mejora al Plan de Acción 2019.</t>
  </si>
  <si>
    <t>Cumplió con un 90% en la actividad trámites en esigna (f-016), las restantes actividades al 100%</t>
  </si>
  <si>
    <t xml:space="preserve">Se gestionaron tres  (3) actividades del Plan de Acción Anual 2021. La actividad mplementación nueva versión APP móvil al 95% se gestiona en el plan de mejoramiento y/o en  continuidad del plan de acción anual 2022.  </t>
  </si>
  <si>
    <t>Desarrollar y fortalecer mecanismos de TI que permitan un mejor y óptimo aprovechamiento de la información, para la toma de decisiones.</t>
  </si>
  <si>
    <t>Oficina Sistemas y Oficina de Planeación</t>
  </si>
  <si>
    <t>Grado de uso de mecanismos TI para la toma de decisiones</t>
  </si>
  <si>
    <t xml:space="preserve">Mecanismos implementados </t>
  </si>
  <si>
    <t>Se gestionaron las siete (7) actividades programadas en el Plan de Acción: tres (3) cumplidas en un 100%; para las restantes cumplidas en un  porcentaje inferior, se dará continuidad a través del módulo de mejora de la herramienta ISOlución-Plan de mejora al Plan de Acción 2019.</t>
  </si>
  <si>
    <t>Se gestiónó una (1) actividad en el Plan de Acción Anual 2021. Cumplida 100%</t>
  </si>
  <si>
    <t xml:space="preserve">Subtotal </t>
  </si>
  <si>
    <t>Cumplimiento consolidado</t>
  </si>
  <si>
    <t>Procesos relacionados: 
PLANIFICACIÓN</t>
  </si>
  <si>
    <t>Elaboró: Martha Nohemy Arevalo Martinez</t>
  </si>
  <si>
    <t xml:space="preserve">PLANIFICACIÓN ESTRATÉGICA </t>
  </si>
  <si>
    <t xml:space="preserve">Revisó: Hilda Cristina Alzate Martínez </t>
  </si>
  <si>
    <t>Aprobó: Hilda Cristina Alzate Martínez</t>
  </si>
  <si>
    <t xml:space="preserve"> Fecha de creación: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</si>
</sst>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-yyyy"/>
    <numFmt numFmtId="165" formatCode="&quot;$&quot;\ #,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2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  <font>
      <sz val="16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6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6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9" fontId="2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2" applyFont="1" applyFill="1" applyBorder="1" applyAlignment="1"/>
    <xf numFmtId="0" fontId="5" fillId="2" borderId="0" xfId="3" applyFont="1" applyFill="1" applyBorder="1" applyAlignment="1">
      <alignment horizontal="left" vertical="top"/>
    </xf>
    <xf numFmtId="0" fontId="3" fillId="0" borderId="0" xfId="2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/>
    </xf>
    <xf numFmtId="0" fontId="6" fillId="0" borderId="3" xfId="4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/>
    <xf numFmtId="0" fontId="10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/>
    <xf numFmtId="0" fontId="6" fillId="0" borderId="7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8" xfId="4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/>
    <xf numFmtId="0" fontId="6" fillId="0" borderId="9" xfId="4" applyFont="1" applyFill="1" applyBorder="1" applyAlignment="1">
      <alignment horizontal="center" vertical="center"/>
    </xf>
    <xf numFmtId="0" fontId="6" fillId="0" borderId="10" xfId="4" applyFont="1" applyFill="1" applyBorder="1" applyAlignment="1">
      <alignment horizontal="center" vertical="center"/>
    </xf>
    <xf numFmtId="0" fontId="6" fillId="0" borderId="11" xfId="4" applyFont="1" applyFill="1" applyBorder="1" applyAlignment="1">
      <alignment horizontal="center" vertical="center"/>
    </xf>
    <xf numFmtId="9" fontId="6" fillId="0" borderId="0" xfId="4" applyNumberFormat="1" applyFont="1" applyFill="1" applyBorder="1" applyAlignment="1"/>
    <xf numFmtId="0" fontId="6" fillId="0" borderId="0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11" fillId="3" borderId="4" xfId="4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 wrapText="1"/>
    </xf>
    <xf numFmtId="0" fontId="12" fillId="0" borderId="13" xfId="2" applyFont="1" applyFill="1" applyBorder="1" applyAlignment="1">
      <alignment horizontal="center"/>
    </xf>
    <xf numFmtId="0" fontId="10" fillId="0" borderId="0" xfId="4" applyFont="1" applyFill="1" applyBorder="1" applyAlignment="1">
      <alignment horizontal="left" vertical="center"/>
    </xf>
    <xf numFmtId="0" fontId="6" fillId="0" borderId="0" xfId="4" applyFont="1" applyFill="1" applyAlignment="1">
      <alignment horizontal="center"/>
    </xf>
    <xf numFmtId="0" fontId="3" fillId="0" borderId="0" xfId="2" applyFont="1" applyFill="1" applyAlignment="1"/>
    <xf numFmtId="0" fontId="13" fillId="3" borderId="4" xfId="2" applyFont="1" applyFill="1" applyBorder="1" applyAlignment="1">
      <alignment horizontal="center" vertical="center" wrapText="1"/>
    </xf>
    <xf numFmtId="0" fontId="11" fillId="3" borderId="4" xfId="4" applyFont="1" applyFill="1" applyBorder="1" applyAlignment="1">
      <alignment horizontal="center" vertical="center" wrapText="1"/>
    </xf>
    <xf numFmtId="0" fontId="11" fillId="3" borderId="14" xfId="4" applyFont="1" applyFill="1" applyBorder="1" applyAlignment="1">
      <alignment horizontal="center" vertical="center"/>
    </xf>
    <xf numFmtId="0" fontId="11" fillId="3" borderId="15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 wrapText="1"/>
    </xf>
    <xf numFmtId="0" fontId="11" fillId="3" borderId="17" xfId="4" applyFont="1" applyFill="1" applyBorder="1" applyAlignment="1">
      <alignment horizontal="center" vertical="center" wrapText="1"/>
    </xf>
    <xf numFmtId="0" fontId="11" fillId="3" borderId="18" xfId="4" applyFont="1" applyFill="1" applyBorder="1" applyAlignment="1">
      <alignment horizontal="center" vertical="center" wrapText="1"/>
    </xf>
    <xf numFmtId="0" fontId="11" fillId="3" borderId="19" xfId="4" applyFont="1" applyFill="1" applyBorder="1" applyAlignment="1">
      <alignment horizontal="center" vertical="center" wrapText="1"/>
    </xf>
    <xf numFmtId="0" fontId="11" fillId="3" borderId="14" xfId="4" applyFont="1" applyFill="1" applyBorder="1" applyAlignment="1">
      <alignment horizontal="center" vertical="center" wrapText="1"/>
    </xf>
    <xf numFmtId="0" fontId="11" fillId="3" borderId="20" xfId="4" applyFont="1" applyFill="1" applyBorder="1" applyAlignment="1">
      <alignment horizontal="center" vertical="center" wrapText="1"/>
    </xf>
    <xf numFmtId="0" fontId="11" fillId="3" borderId="21" xfId="4" applyFont="1" applyFill="1" applyBorder="1" applyAlignment="1">
      <alignment horizontal="center" vertical="center"/>
    </xf>
    <xf numFmtId="0" fontId="11" fillId="3" borderId="21" xfId="4" applyFont="1" applyFill="1" applyBorder="1" applyAlignment="1">
      <alignment horizontal="center" vertical="center" wrapText="1"/>
    </xf>
    <xf numFmtId="0" fontId="11" fillId="3" borderId="22" xfId="4" applyFont="1" applyFill="1" applyBorder="1" applyAlignment="1">
      <alignment horizontal="center" vertical="center" wrapText="1"/>
    </xf>
    <xf numFmtId="0" fontId="11" fillId="3" borderId="23" xfId="4" applyFont="1" applyFill="1" applyBorder="1" applyAlignment="1">
      <alignment horizontal="center" vertical="center" wrapText="1"/>
    </xf>
    <xf numFmtId="0" fontId="14" fillId="3" borderId="4" xfId="4" applyFont="1" applyFill="1" applyBorder="1" applyAlignment="1">
      <alignment horizontal="center" vertical="center"/>
    </xf>
    <xf numFmtId="0" fontId="13" fillId="3" borderId="4" xfId="2" applyFont="1" applyFill="1" applyBorder="1" applyAlignment="1">
      <alignment horizontal="center" vertical="center" wrapText="1"/>
    </xf>
    <xf numFmtId="0" fontId="11" fillId="3" borderId="18" xfId="4" applyFont="1" applyFill="1" applyBorder="1" applyAlignment="1">
      <alignment horizontal="center" vertical="center" wrapText="1"/>
    </xf>
    <xf numFmtId="0" fontId="11" fillId="3" borderId="16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 wrapText="1"/>
    </xf>
    <xf numFmtId="0" fontId="11" fillId="3" borderId="24" xfId="4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10" fontId="15" fillId="4" borderId="4" xfId="3" applyNumberFormat="1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9" fontId="6" fillId="2" borderId="4" xfId="5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9" fontId="3" fillId="2" borderId="4" xfId="2" applyNumberFormat="1" applyFont="1" applyFill="1" applyBorder="1" applyAlignment="1">
      <alignment horizontal="center" vertical="center" wrapText="1"/>
    </xf>
    <xf numFmtId="10" fontId="6" fillId="5" borderId="4" xfId="4" applyNumberFormat="1" applyFont="1" applyFill="1" applyBorder="1" applyAlignment="1" applyProtection="1">
      <alignment horizontal="center" vertical="center" wrapText="1"/>
      <protection locked="0"/>
    </xf>
    <xf numFmtId="9" fontId="3" fillId="2" borderId="4" xfId="2" applyNumberFormat="1" applyFont="1" applyFill="1" applyBorder="1" applyAlignment="1">
      <alignment horizontal="center" vertical="center"/>
    </xf>
    <xf numFmtId="9" fontId="6" fillId="5" borderId="4" xfId="4" applyNumberFormat="1" applyFont="1" applyFill="1" applyBorder="1" applyAlignment="1" applyProtection="1">
      <alignment horizontal="center" vertical="center" wrapText="1"/>
      <protection locked="0"/>
    </xf>
    <xf numFmtId="9" fontId="15" fillId="4" borderId="4" xfId="4" applyNumberFormat="1" applyFont="1" applyFill="1" applyBorder="1" applyAlignment="1" applyProtection="1">
      <alignment horizontal="center" vertical="center" wrapText="1"/>
      <protection locked="0"/>
    </xf>
    <xf numFmtId="9" fontId="3" fillId="0" borderId="4" xfId="2" applyNumberFormat="1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 wrapText="1"/>
    </xf>
    <xf numFmtId="0" fontId="16" fillId="2" borderId="4" xfId="4" applyFont="1" applyFill="1" applyBorder="1" applyAlignment="1">
      <alignment wrapText="1"/>
    </xf>
    <xf numFmtId="0" fontId="17" fillId="2" borderId="4" xfId="4" applyFont="1" applyFill="1" applyBorder="1" applyAlignment="1">
      <alignment horizontal="center" vertical="center" wrapText="1"/>
    </xf>
    <xf numFmtId="0" fontId="18" fillId="2" borderId="4" xfId="4" applyFont="1" applyFill="1" applyBorder="1" applyAlignment="1">
      <alignment wrapText="1"/>
    </xf>
    <xf numFmtId="10" fontId="6" fillId="5" borderId="4" xfId="4" applyNumberFormat="1" applyFont="1" applyFill="1" applyBorder="1" applyAlignment="1" applyProtection="1">
      <alignment horizontal="center" vertical="center"/>
      <protection locked="0"/>
    </xf>
    <xf numFmtId="9" fontId="3" fillId="5" borderId="4" xfId="2" applyNumberFormat="1" applyFont="1" applyFill="1" applyBorder="1" applyAlignment="1">
      <alignment horizontal="center" vertical="center"/>
    </xf>
    <xf numFmtId="9" fontId="19" fillId="4" borderId="4" xfId="2" applyNumberFormat="1" applyFont="1" applyFill="1" applyBorder="1" applyAlignment="1">
      <alignment horizontal="center" vertical="center"/>
    </xf>
    <xf numFmtId="9" fontId="3" fillId="0" borderId="4" xfId="2" applyNumberFormat="1" applyFont="1" applyFill="1" applyBorder="1" applyAlignment="1">
      <alignment horizontal="center" vertical="center" wrapText="1"/>
    </xf>
    <xf numFmtId="0" fontId="16" fillId="2" borderId="4" xfId="4" applyFont="1" applyFill="1" applyBorder="1" applyAlignment="1"/>
    <xf numFmtId="9" fontId="6" fillId="2" borderId="4" xfId="5" applyFont="1" applyFill="1" applyBorder="1" applyAlignment="1">
      <alignment horizontal="center" vertical="center" wrapText="1"/>
    </xf>
    <xf numFmtId="9" fontId="6" fillId="5" borderId="4" xfId="5" applyFont="1" applyFill="1" applyBorder="1" applyAlignment="1">
      <alignment horizontal="center" vertical="center"/>
    </xf>
    <xf numFmtId="9" fontId="15" fillId="4" borderId="4" xfId="5" applyFont="1" applyFill="1" applyBorder="1" applyAlignment="1">
      <alignment horizontal="center" vertical="center"/>
    </xf>
    <xf numFmtId="9" fontId="6" fillId="0" borderId="4" xfId="5" applyFont="1" applyFill="1" applyBorder="1" applyAlignment="1">
      <alignment horizontal="center" vertical="center"/>
    </xf>
    <xf numFmtId="9" fontId="3" fillId="5" borderId="4" xfId="2" applyNumberFormat="1" applyFont="1" applyFill="1" applyBorder="1" applyAlignment="1">
      <alignment horizontal="center" vertical="center" wrapText="1"/>
    </xf>
    <xf numFmtId="9" fontId="15" fillId="4" borderId="4" xfId="5" applyFont="1" applyFill="1" applyBorder="1" applyAlignment="1">
      <alignment horizontal="center" vertical="center" wrapText="1"/>
    </xf>
    <xf numFmtId="9" fontId="6" fillId="5" borderId="4" xfId="5" applyFont="1" applyFill="1" applyBorder="1" applyAlignment="1">
      <alignment horizontal="center" vertical="center" wrapText="1"/>
    </xf>
    <xf numFmtId="9" fontId="6" fillId="0" borderId="24" xfId="5" applyFont="1" applyFill="1" applyBorder="1" applyAlignment="1">
      <alignment horizontal="center" vertical="center"/>
    </xf>
    <xf numFmtId="0" fontId="3" fillId="0" borderId="24" xfId="2" applyFont="1" applyFill="1" applyBorder="1" applyAlignment="1">
      <alignment horizontal="center" vertical="center" wrapText="1"/>
    </xf>
    <xf numFmtId="9" fontId="6" fillId="0" borderId="25" xfId="5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 wrapText="1"/>
    </xf>
    <xf numFmtId="9" fontId="6" fillId="0" borderId="26" xfId="5" applyFont="1" applyFill="1" applyBorder="1" applyAlignment="1">
      <alignment horizontal="center" vertical="center"/>
    </xf>
    <xf numFmtId="0" fontId="3" fillId="0" borderId="26" xfId="2" applyFont="1" applyFill="1" applyBorder="1" applyAlignment="1">
      <alignment horizontal="center" vertical="center" wrapText="1"/>
    </xf>
    <xf numFmtId="9" fontId="6" fillId="0" borderId="4" xfId="5" applyFont="1" applyFill="1" applyBorder="1" applyAlignment="1">
      <alignment horizontal="center" vertical="center" wrapText="1"/>
    </xf>
    <xf numFmtId="9" fontId="3" fillId="0" borderId="4" xfId="2" applyNumberFormat="1" applyFont="1" applyFill="1" applyBorder="1" applyAlignment="1">
      <alignment horizontal="center" vertical="center" wrapText="1"/>
    </xf>
    <xf numFmtId="0" fontId="6" fillId="5" borderId="4" xfId="4" applyFont="1" applyFill="1" applyBorder="1" applyAlignment="1" applyProtection="1">
      <alignment vertical="center" wrapText="1"/>
      <protection locked="0"/>
    </xf>
    <xf numFmtId="9" fontId="19" fillId="4" borderId="4" xfId="2" applyNumberFormat="1" applyFont="1" applyFill="1" applyBorder="1" applyAlignment="1">
      <alignment horizontal="center" vertical="center" wrapText="1"/>
    </xf>
    <xf numFmtId="0" fontId="6" fillId="5" borderId="4" xfId="4" applyFont="1" applyFill="1" applyBorder="1" applyAlignment="1"/>
    <xf numFmtId="0" fontId="3" fillId="0" borderId="4" xfId="2" applyFont="1" applyFill="1" applyBorder="1" applyAlignment="1">
      <alignment horizontal="left" vertical="center" wrapText="1"/>
    </xf>
    <xf numFmtId="0" fontId="6" fillId="5" borderId="4" xfId="4" applyFont="1" applyFill="1" applyBorder="1" applyAlignment="1">
      <alignment horizontal="center" wrapText="1"/>
    </xf>
    <xf numFmtId="0" fontId="3" fillId="0" borderId="4" xfId="2" applyFont="1" applyFill="1" applyBorder="1" applyAlignment="1">
      <alignment horizontal="center" vertical="top" wrapText="1"/>
    </xf>
    <xf numFmtId="0" fontId="6" fillId="0" borderId="4" xfId="3" applyFont="1" applyFill="1" applyBorder="1" applyAlignment="1">
      <alignment horizontal="center" vertical="center" wrapText="1"/>
    </xf>
    <xf numFmtId="9" fontId="15" fillId="4" borderId="4" xfId="3" applyNumberFormat="1" applyFont="1" applyFill="1" applyBorder="1" applyAlignment="1">
      <alignment horizontal="center" vertical="center" wrapText="1"/>
    </xf>
    <xf numFmtId="10" fontId="15" fillId="4" borderId="4" xfId="3" applyNumberFormat="1" applyFont="1" applyFill="1" applyBorder="1" applyAlignment="1">
      <alignment horizontal="center" vertical="center" wrapText="1"/>
    </xf>
    <xf numFmtId="9" fontId="3" fillId="2" borderId="4" xfId="2" applyNumberFormat="1" applyFont="1" applyFill="1" applyBorder="1" applyAlignment="1">
      <alignment horizontal="center" vertical="center" wrapText="1"/>
    </xf>
    <xf numFmtId="10" fontId="6" fillId="5" borderId="4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2" applyFont="1" applyFill="1" applyBorder="1" applyAlignment="1">
      <alignment horizontal="center" vertical="top" wrapText="1"/>
    </xf>
    <xf numFmtId="9" fontId="6" fillId="0" borderId="24" xfId="3" applyNumberFormat="1" applyFont="1" applyFill="1" applyBorder="1" applyAlignment="1">
      <alignment horizontal="center" vertical="center"/>
    </xf>
    <xf numFmtId="0" fontId="3" fillId="0" borderId="24" xfId="2" applyFont="1" applyFill="1" applyBorder="1" applyAlignment="1">
      <alignment horizontal="center" vertical="center"/>
    </xf>
    <xf numFmtId="9" fontId="6" fillId="5" borderId="4" xfId="4" applyNumberFormat="1" applyFont="1" applyFill="1" applyBorder="1" applyAlignment="1" applyProtection="1">
      <alignment horizontal="center" vertical="center"/>
      <protection locked="0"/>
    </xf>
    <xf numFmtId="9" fontId="6" fillId="0" borderId="25" xfId="3" applyNumberFormat="1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6" fillId="5" borderId="4" xfId="4" applyFont="1" applyFill="1" applyBorder="1" applyAlignment="1" applyProtection="1">
      <alignment horizontal="center" vertical="center"/>
      <protection locked="0"/>
    </xf>
    <xf numFmtId="9" fontId="6" fillId="0" borderId="26" xfId="3" applyNumberFormat="1" applyFont="1" applyFill="1" applyBorder="1" applyAlignment="1">
      <alignment horizontal="center" vertical="center"/>
    </xf>
    <xf numFmtId="0" fontId="3" fillId="0" borderId="26" xfId="2" applyFont="1" applyFill="1" applyBorder="1" applyAlignment="1">
      <alignment horizontal="center" vertical="center"/>
    </xf>
    <xf numFmtId="10" fontId="15" fillId="4" borderId="4" xfId="3" applyNumberFormat="1" applyFont="1" applyFill="1" applyBorder="1" applyAlignment="1">
      <alignment horizontal="center" vertical="center"/>
    </xf>
    <xf numFmtId="9" fontId="19" fillId="4" borderId="24" xfId="2" applyNumberFormat="1" applyFont="1" applyFill="1" applyBorder="1" applyAlignment="1">
      <alignment horizontal="center" vertical="center"/>
    </xf>
    <xf numFmtId="0" fontId="6" fillId="5" borderId="24" xfId="4" applyFont="1" applyFill="1" applyBorder="1" applyAlignment="1">
      <alignment horizontal="center" wrapText="1"/>
    </xf>
    <xf numFmtId="9" fontId="19" fillId="4" borderId="25" xfId="2" applyNumberFormat="1" applyFont="1" applyFill="1" applyBorder="1" applyAlignment="1">
      <alignment horizontal="center" vertical="center"/>
    </xf>
    <xf numFmtId="0" fontId="6" fillId="5" borderId="25" xfId="4" applyFont="1" applyFill="1" applyBorder="1" applyAlignment="1">
      <alignment horizontal="center" wrapText="1"/>
    </xf>
    <xf numFmtId="9" fontId="19" fillId="4" borderId="26" xfId="2" applyNumberFormat="1" applyFont="1" applyFill="1" applyBorder="1" applyAlignment="1">
      <alignment horizontal="center" vertical="center"/>
    </xf>
    <xf numFmtId="0" fontId="6" fillId="5" borderId="26" xfId="4" applyFont="1" applyFill="1" applyBorder="1" applyAlignment="1">
      <alignment horizontal="center" wrapText="1"/>
    </xf>
    <xf numFmtId="9" fontId="19" fillId="4" borderId="24" xfId="2" applyNumberFormat="1" applyFont="1" applyFill="1" applyBorder="1" applyAlignment="1">
      <alignment horizontal="center" vertical="center" wrapText="1"/>
    </xf>
    <xf numFmtId="9" fontId="19" fillId="4" borderId="25" xfId="2" applyNumberFormat="1" applyFont="1" applyFill="1" applyBorder="1" applyAlignment="1">
      <alignment horizontal="center" vertical="center" wrapText="1"/>
    </xf>
    <xf numFmtId="9" fontId="19" fillId="4" borderId="26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/>
    </xf>
    <xf numFmtId="0" fontId="3" fillId="6" borderId="0" xfId="2" applyFont="1" applyFill="1" applyAlignment="1"/>
    <xf numFmtId="165" fontId="3" fillId="0" borderId="4" xfId="2" applyNumberFormat="1" applyFont="1" applyFill="1" applyBorder="1" applyAlignment="1">
      <alignment horizontal="center" vertical="center" wrapText="1"/>
    </xf>
    <xf numFmtId="0" fontId="6" fillId="0" borderId="24" xfId="3" applyFont="1" applyFill="1" applyBorder="1" applyAlignment="1">
      <alignment horizontal="center" vertical="center" wrapText="1"/>
    </xf>
    <xf numFmtId="10" fontId="15" fillId="4" borderId="24" xfId="3" applyNumberFormat="1" applyFont="1" applyFill="1" applyBorder="1" applyAlignment="1">
      <alignment horizontal="center" vertical="center"/>
    </xf>
    <xf numFmtId="9" fontId="3" fillId="2" borderId="24" xfId="2" applyNumberFormat="1" applyFont="1" applyFill="1" applyBorder="1" applyAlignment="1">
      <alignment horizontal="center" vertical="center"/>
    </xf>
    <xf numFmtId="10" fontId="6" fillId="5" borderId="24" xfId="4" applyNumberFormat="1" applyFont="1" applyFill="1" applyBorder="1" applyAlignment="1" applyProtection="1">
      <alignment horizontal="center" vertical="center"/>
      <protection locked="0"/>
    </xf>
    <xf numFmtId="9" fontId="3" fillId="0" borderId="24" xfId="2" applyNumberFormat="1" applyFont="1" applyFill="1" applyBorder="1" applyAlignment="1">
      <alignment horizontal="center" vertical="center"/>
    </xf>
    <xf numFmtId="0" fontId="6" fillId="5" borderId="24" xfId="4" applyFont="1" applyFill="1" applyBorder="1" applyAlignment="1" applyProtection="1">
      <alignment horizontal="center" vertical="center"/>
      <protection locked="0"/>
    </xf>
    <xf numFmtId="165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Font="1" applyFill="1" applyBorder="1" applyAlignment="1">
      <alignment horizontal="center" vertical="center" wrapText="1"/>
    </xf>
    <xf numFmtId="0" fontId="16" fillId="2" borderId="24" xfId="4" applyFont="1" applyFill="1" applyBorder="1" applyAlignment="1"/>
    <xf numFmtId="0" fontId="14" fillId="7" borderId="4" xfId="4" applyFont="1" applyFill="1" applyBorder="1" applyAlignment="1">
      <alignment horizontal="center" vertical="center" wrapText="1"/>
    </xf>
    <xf numFmtId="10" fontId="22" fillId="5" borderId="4" xfId="4" applyNumberFormat="1" applyFont="1" applyFill="1" applyBorder="1" applyAlignment="1" applyProtection="1">
      <alignment vertical="center" wrapText="1"/>
      <protection locked="0"/>
    </xf>
    <xf numFmtId="10" fontId="22" fillId="5" borderId="27" xfId="4" applyNumberFormat="1" applyFont="1" applyFill="1" applyBorder="1" applyAlignment="1" applyProtection="1">
      <alignment vertical="center" wrapText="1"/>
      <protection locked="0"/>
    </xf>
    <xf numFmtId="10" fontId="6" fillId="2" borderId="1" xfId="4" applyNumberFormat="1" applyFont="1" applyFill="1" applyBorder="1" applyAlignment="1"/>
    <xf numFmtId="0" fontId="6" fillId="2" borderId="2" xfId="4" applyFont="1" applyFill="1" applyBorder="1" applyAlignment="1" applyProtection="1">
      <alignment vertical="center" wrapText="1"/>
      <protection locked="0"/>
    </xf>
    <xf numFmtId="10" fontId="6" fillId="2" borderId="2" xfId="4" applyNumberFormat="1" applyFont="1" applyFill="1" applyBorder="1" applyAlignment="1" applyProtection="1">
      <alignment vertical="center" wrapText="1"/>
      <protection locked="0"/>
    </xf>
    <xf numFmtId="10" fontId="6" fillId="0" borderId="2" xfId="4" applyNumberFormat="1" applyFont="1" applyFill="1" applyBorder="1" applyAlignment="1" applyProtection="1">
      <alignment vertical="center" wrapText="1"/>
      <protection locked="0"/>
    </xf>
    <xf numFmtId="10" fontId="6" fillId="5" borderId="2" xfId="4" applyNumberFormat="1" applyFont="1" applyFill="1" applyBorder="1" applyAlignment="1" applyProtection="1">
      <alignment vertical="center" wrapText="1"/>
      <protection locked="0"/>
    </xf>
    <xf numFmtId="0" fontId="6" fillId="0" borderId="2" xfId="4" applyFont="1" applyFill="1" applyBorder="1" applyAlignment="1" applyProtection="1">
      <alignment vertical="center" wrapText="1"/>
      <protection locked="0"/>
    </xf>
    <xf numFmtId="0" fontId="16" fillId="0" borderId="3" xfId="4" applyFont="1" applyFill="1" applyBorder="1" applyAlignment="1"/>
    <xf numFmtId="10" fontId="22" fillId="5" borderId="27" xfId="1" applyNumberFormat="1" applyFont="1" applyFill="1" applyBorder="1" applyAlignment="1" applyProtection="1">
      <alignment horizontal="center" vertical="center"/>
      <protection locked="0"/>
    </xf>
    <xf numFmtId="10" fontId="22" fillId="5" borderId="28" xfId="1" applyNumberFormat="1" applyFont="1" applyFill="1" applyBorder="1" applyAlignment="1" applyProtection="1">
      <alignment horizontal="center" vertical="center"/>
      <protection locked="0"/>
    </xf>
    <xf numFmtId="0" fontId="6" fillId="2" borderId="9" xfId="4" applyFont="1" applyFill="1" applyBorder="1" applyAlignment="1"/>
    <xf numFmtId="0" fontId="6" fillId="2" borderId="10" xfId="4" applyFont="1" applyFill="1" applyBorder="1" applyAlignment="1" applyProtection="1">
      <alignment vertical="center" wrapText="1"/>
      <protection locked="0"/>
    </xf>
    <xf numFmtId="10" fontId="6" fillId="2" borderId="10" xfId="5" applyNumberFormat="1" applyFont="1" applyFill="1" applyBorder="1" applyAlignment="1" applyProtection="1">
      <alignment horizontal="center" vertical="center"/>
      <protection locked="0"/>
    </xf>
    <xf numFmtId="10" fontId="6" fillId="5" borderId="10" xfId="5" applyNumberFormat="1" applyFont="1" applyFill="1" applyBorder="1" applyAlignment="1" applyProtection="1">
      <alignment horizontal="center" vertical="center"/>
      <protection locked="0"/>
    </xf>
    <xf numFmtId="0" fontId="6" fillId="0" borderId="10" xfId="4" applyFont="1" applyFill="1" applyBorder="1" applyAlignment="1" applyProtection="1">
      <alignment vertical="center" wrapText="1"/>
      <protection locked="0"/>
    </xf>
    <xf numFmtId="0" fontId="16" fillId="0" borderId="11" xfId="4" applyFont="1" applyFill="1" applyBorder="1" applyAlignment="1"/>
    <xf numFmtId="0" fontId="3" fillId="0" borderId="0" xfId="2" applyFont="1" applyFill="1" applyAlignment="1">
      <alignment horizontal="center"/>
    </xf>
    <xf numFmtId="0" fontId="10" fillId="0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</cellXfs>
  <cellStyles count="6">
    <cellStyle name="Normal" xfId="0" builtinId="0"/>
    <cellStyle name="Normal 2 2" xfId="4"/>
    <cellStyle name="Normal 2 3" xfId="3"/>
    <cellStyle name="Normal 4" xfId="2"/>
    <cellStyle name="Porcentaje" xfId="1" builtinId="5"/>
    <cellStyle name="Porcentaje 3" xfId="5"/>
  </cellStyles>
  <dxfs count="1">
    <dxf>
      <fill>
        <patternFill patternType="solid">
          <fgColor rgb="FFA8D08D"/>
          <bgColor rgb="FFA8D08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1</xdr:row>
      <xdr:rowOff>146050</xdr:rowOff>
    </xdr:to>
    <xdr:sp macro="" textlink="">
      <xdr:nvSpPr>
        <xdr:cNvPr id="2" name="AutoShape 1" descr="Pieza expectativa 1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706350" y="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1</xdr:row>
      <xdr:rowOff>146050</xdr:rowOff>
    </xdr:to>
    <xdr:sp macro="" textlink="">
      <xdr:nvSpPr>
        <xdr:cNvPr id="3" name="AutoShape 1" descr="Pieza expectativa 1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2706350" y="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515374</xdr:colOff>
      <xdr:row>1</xdr:row>
      <xdr:rowOff>47626</xdr:rowOff>
    </xdr:from>
    <xdr:to>
      <xdr:col>2</xdr:col>
      <xdr:colOff>1222377</xdr:colOff>
      <xdr:row>2</xdr:row>
      <xdr:rowOff>142875</xdr:rowOff>
    </xdr:to>
    <xdr:pic>
      <xdr:nvPicPr>
        <xdr:cNvPr id="4" name="Imagen 3" descr="Resultado de imagen para logo supersolidaria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74" y="209551"/>
          <a:ext cx="1811903" cy="457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EVALO\OneDrive\Documentos\MARTHA\2022\PLANEACI&#211;N%20ESTRAT&#201;GICA\SegumientoPE_cierre2021\seguimiento_plan_estrategico_2019_2022_consolidadoproyecc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EVALO/Downloads/Formato%20Seguimiento%20Proyectos%20Inversi&#243;n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_PE2019"/>
      <sheetName val="Seguimiento_PE2019 (2)"/>
      <sheetName val="Seguimiento_PE220"/>
      <sheetName val="Consolidado PAATR1_21"/>
      <sheetName val="PAATR1_21 áreas"/>
      <sheetName val="Seguimiento_PE221TR1"/>
      <sheetName val="Consolidado PAATR2_21_27_julio"/>
      <sheetName val="Seguimiento_PE221TR2"/>
      <sheetName val="Cumplimiento PAATR3_21"/>
      <sheetName val="Seguimiento_PE21TR3_2021"/>
      <sheetName val="PAA2020_segTR4_socialización"/>
      <sheetName val="Seguimiento_PE2022"/>
      <sheetName val="Cumplimiento PlanAcción 2021"/>
      <sheetName val="Seguimiento_PE21TR4_202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Q10">
            <v>1</v>
          </cell>
        </row>
        <row r="11">
          <cell r="Q11">
            <v>1</v>
          </cell>
        </row>
        <row r="12">
          <cell r="Q12">
            <v>1</v>
          </cell>
        </row>
        <row r="13">
          <cell r="Q13">
            <v>1</v>
          </cell>
        </row>
        <row r="14">
          <cell r="Q14">
            <v>1</v>
          </cell>
        </row>
        <row r="15">
          <cell r="Q15">
            <v>1</v>
          </cell>
        </row>
        <row r="16">
          <cell r="Q16">
            <v>1</v>
          </cell>
        </row>
        <row r="17">
          <cell r="Q17">
            <v>1</v>
          </cell>
        </row>
        <row r="18">
          <cell r="Q18">
            <v>1</v>
          </cell>
        </row>
        <row r="19">
          <cell r="Q19">
            <v>1</v>
          </cell>
        </row>
        <row r="20">
          <cell r="Q20">
            <v>0.9</v>
          </cell>
        </row>
        <row r="21">
          <cell r="Q21">
            <v>0.9</v>
          </cell>
        </row>
        <row r="22">
          <cell r="Q22">
            <v>1</v>
          </cell>
        </row>
        <row r="23">
          <cell r="Q23">
            <v>1</v>
          </cell>
        </row>
        <row r="40">
          <cell r="Q40">
            <v>1</v>
          </cell>
        </row>
        <row r="41">
          <cell r="Q41">
            <v>1</v>
          </cell>
        </row>
        <row r="42">
          <cell r="Q42">
            <v>1</v>
          </cell>
        </row>
        <row r="43">
          <cell r="Q43">
            <v>1</v>
          </cell>
        </row>
        <row r="44">
          <cell r="Q44">
            <v>0.9</v>
          </cell>
        </row>
        <row r="46">
          <cell r="Q46">
            <v>1</v>
          </cell>
        </row>
        <row r="47">
          <cell r="Q47">
            <v>1</v>
          </cell>
        </row>
        <row r="48">
          <cell r="Q48">
            <v>1</v>
          </cell>
        </row>
        <row r="49">
          <cell r="Q49">
            <v>1</v>
          </cell>
        </row>
        <row r="51">
          <cell r="Q51">
            <v>1</v>
          </cell>
        </row>
        <row r="52">
          <cell r="Q52">
            <v>1</v>
          </cell>
        </row>
        <row r="53">
          <cell r="Q53">
            <v>0.9</v>
          </cell>
        </row>
        <row r="55">
          <cell r="Q55">
            <v>1</v>
          </cell>
        </row>
        <row r="56">
          <cell r="Q56">
            <v>1</v>
          </cell>
        </row>
        <row r="57">
          <cell r="Q57">
            <v>1</v>
          </cell>
        </row>
        <row r="59">
          <cell r="Q59">
            <v>1</v>
          </cell>
        </row>
        <row r="60">
          <cell r="Q60">
            <v>1</v>
          </cell>
        </row>
        <row r="61">
          <cell r="Q61">
            <v>1</v>
          </cell>
        </row>
        <row r="63">
          <cell r="Q63">
            <v>1</v>
          </cell>
        </row>
        <row r="64">
          <cell r="Q64">
            <v>1</v>
          </cell>
        </row>
        <row r="65">
          <cell r="Q65">
            <v>1</v>
          </cell>
        </row>
        <row r="66">
          <cell r="Q66">
            <v>0.9</v>
          </cell>
        </row>
        <row r="67">
          <cell r="Q67">
            <v>1</v>
          </cell>
        </row>
        <row r="68">
          <cell r="Q68">
            <v>1</v>
          </cell>
        </row>
      </sheetData>
      <sheetData sheetId="11"/>
      <sheetData sheetId="12">
        <row r="9">
          <cell r="O9">
            <v>0.62</v>
          </cell>
        </row>
        <row r="10">
          <cell r="O10">
            <v>1</v>
          </cell>
        </row>
        <row r="11">
          <cell r="O11">
            <v>0.96</v>
          </cell>
        </row>
        <row r="12">
          <cell r="O12">
            <v>0.91</v>
          </cell>
        </row>
        <row r="13">
          <cell r="O13">
            <v>0.95</v>
          </cell>
        </row>
        <row r="14">
          <cell r="O14">
            <v>1</v>
          </cell>
        </row>
        <row r="15">
          <cell r="O15">
            <v>0.8</v>
          </cell>
        </row>
        <row r="16">
          <cell r="O16">
            <v>1</v>
          </cell>
        </row>
        <row r="17">
          <cell r="O17">
            <v>1</v>
          </cell>
        </row>
        <row r="18">
          <cell r="O18">
            <v>1</v>
          </cell>
        </row>
        <row r="19">
          <cell r="O19">
            <v>1</v>
          </cell>
        </row>
        <row r="20">
          <cell r="O20">
            <v>1</v>
          </cell>
        </row>
        <row r="21">
          <cell r="O21">
            <v>1</v>
          </cell>
        </row>
        <row r="22">
          <cell r="O22">
            <v>1</v>
          </cell>
        </row>
        <row r="23">
          <cell r="O23">
            <v>1</v>
          </cell>
        </row>
        <row r="24">
          <cell r="O24">
            <v>1</v>
          </cell>
        </row>
        <row r="25">
          <cell r="O25">
            <v>1</v>
          </cell>
        </row>
        <row r="26">
          <cell r="O26">
            <v>1</v>
          </cell>
        </row>
        <row r="27">
          <cell r="O27">
            <v>1</v>
          </cell>
        </row>
        <row r="28">
          <cell r="O28">
            <v>1</v>
          </cell>
        </row>
        <row r="29">
          <cell r="O29">
            <v>1</v>
          </cell>
        </row>
        <row r="30">
          <cell r="O30">
            <v>1</v>
          </cell>
        </row>
        <row r="31">
          <cell r="O31">
            <v>1</v>
          </cell>
        </row>
        <row r="32">
          <cell r="O32">
            <v>1</v>
          </cell>
        </row>
        <row r="33">
          <cell r="O33">
            <v>1</v>
          </cell>
        </row>
        <row r="34">
          <cell r="O34">
            <v>1</v>
          </cell>
        </row>
        <row r="36">
          <cell r="O36">
            <v>0.88</v>
          </cell>
        </row>
        <row r="37">
          <cell r="O37">
            <v>1</v>
          </cell>
        </row>
        <row r="38">
          <cell r="O38">
            <v>0.78</v>
          </cell>
        </row>
        <row r="39">
          <cell r="O39">
            <v>1</v>
          </cell>
        </row>
        <row r="40">
          <cell r="O40">
            <v>1</v>
          </cell>
        </row>
        <row r="41">
          <cell r="O41">
            <v>1</v>
          </cell>
        </row>
        <row r="42">
          <cell r="O42">
            <v>1</v>
          </cell>
        </row>
        <row r="43">
          <cell r="O43">
            <v>0.71</v>
          </cell>
        </row>
        <row r="45">
          <cell r="O45">
            <v>1</v>
          </cell>
        </row>
        <row r="46">
          <cell r="O46">
            <v>1</v>
          </cell>
        </row>
        <row r="47">
          <cell r="O47">
            <v>1</v>
          </cell>
        </row>
        <row r="48">
          <cell r="O48">
            <v>1</v>
          </cell>
        </row>
        <row r="49">
          <cell r="O49">
            <v>1</v>
          </cell>
        </row>
        <row r="50">
          <cell r="O50">
            <v>1</v>
          </cell>
        </row>
        <row r="51">
          <cell r="O51">
            <v>1</v>
          </cell>
        </row>
        <row r="52">
          <cell r="O52">
            <v>1</v>
          </cell>
        </row>
        <row r="54">
          <cell r="O54">
            <v>0.9</v>
          </cell>
        </row>
        <row r="55">
          <cell r="O55">
            <v>1</v>
          </cell>
        </row>
        <row r="56">
          <cell r="O56">
            <v>1</v>
          </cell>
        </row>
        <row r="57">
          <cell r="O57">
            <v>1</v>
          </cell>
        </row>
        <row r="58">
          <cell r="O58">
            <v>1</v>
          </cell>
        </row>
        <row r="60">
          <cell r="O60">
            <v>1</v>
          </cell>
        </row>
        <row r="61">
          <cell r="O61">
            <v>0.83</v>
          </cell>
        </row>
        <row r="63">
          <cell r="O63">
            <v>1</v>
          </cell>
        </row>
        <row r="64">
          <cell r="O64">
            <v>1</v>
          </cell>
        </row>
        <row r="65">
          <cell r="O65">
            <v>1</v>
          </cell>
        </row>
        <row r="66">
          <cell r="O66">
            <v>1</v>
          </cell>
        </row>
        <row r="68">
          <cell r="O68">
            <v>1</v>
          </cell>
        </row>
        <row r="69">
          <cell r="O69">
            <v>1</v>
          </cell>
        </row>
        <row r="70">
          <cell r="O70">
            <v>1</v>
          </cell>
        </row>
        <row r="71">
          <cell r="O71">
            <v>1</v>
          </cell>
        </row>
        <row r="72">
          <cell r="O72">
            <v>1</v>
          </cell>
        </row>
        <row r="73">
          <cell r="O73">
            <v>0.95</v>
          </cell>
        </row>
        <row r="74">
          <cell r="O74">
            <v>1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talecimiento Tecnología"/>
      <sheetName val="Prevención Riesgos Júridicos"/>
      <sheetName val="Sistemas de Gestión"/>
      <sheetName val="Fortalecimiento Fondos"/>
      <sheetName val="Supervisión BR"/>
      <sheetName val="Acervo Documental"/>
      <sheetName val="Materia Normativa"/>
      <sheetName val="Buen Gobierno"/>
      <sheetName val="Consolidado"/>
      <sheetName val="Hoja1"/>
    </sheetNames>
    <sheetDataSet>
      <sheetData sheetId="0">
        <row r="29">
          <cell r="R29">
            <v>0</v>
          </cell>
        </row>
      </sheetData>
      <sheetData sheetId="1">
        <row r="18">
          <cell r="R18">
            <v>1775677982</v>
          </cell>
        </row>
      </sheetData>
      <sheetData sheetId="2">
        <row r="15">
          <cell r="R15">
            <v>0</v>
          </cell>
        </row>
      </sheetData>
      <sheetData sheetId="3">
        <row r="18">
          <cell r="R18">
            <v>1826779500</v>
          </cell>
        </row>
      </sheetData>
      <sheetData sheetId="4">
        <row r="23">
          <cell r="R23">
            <v>4916606000</v>
          </cell>
        </row>
      </sheetData>
      <sheetData sheetId="5">
        <row r="21">
          <cell r="R21">
            <v>2100000000</v>
          </cell>
        </row>
      </sheetData>
      <sheetData sheetId="6">
        <row r="17">
          <cell r="R17">
            <v>0</v>
          </cell>
        </row>
      </sheetData>
      <sheetData sheetId="7">
        <row r="17">
          <cell r="R17">
            <v>0</v>
          </cell>
        </row>
      </sheetData>
      <sheetData sheetId="8"/>
      <sheetData sheetId="9">
        <row r="4">
          <cell r="J4" t="str">
            <v>Documentos_Normativos</v>
          </cell>
        </row>
        <row r="5">
          <cell r="J5" t="str">
            <v>Servicio_de_supervisión_basado_en_riesgos_y_Normas_Internacionales_de_Información_Financiera_implementado</v>
          </cell>
        </row>
        <row r="6">
          <cell r="J6" t="str">
            <v>Servicio_de_educación_para_el_trabajo_para_la_supervisión_basada_en_riesgos</v>
          </cell>
        </row>
        <row r="7">
          <cell r="J7" t="str">
            <v>Servicios_de_divulgación_del_nuevo_sistema_de_supervisión_basado_en_riesgos</v>
          </cell>
        </row>
        <row r="18">
          <cell r="J18" t="str">
            <v>Servicio_de_seguimiento_a_entidades_financieras_supervisadas_y_partes_interesadas</v>
          </cell>
        </row>
        <row r="19">
          <cell r="J19" t="str">
            <v>Servicio_de_visitas_a_organizaciones_del_sector_solidario</v>
          </cell>
        </row>
        <row r="27">
          <cell r="J27" t="str">
            <v>Servicio_de_visitas_a_organizaciones_del_sector_solidario_</v>
          </cell>
        </row>
        <row r="28">
          <cell r="J28" t="str">
            <v xml:space="preserve">Servicio_de_gestión_de_Información_del_sector_solidario
</v>
          </cell>
        </row>
        <row r="36">
          <cell r="J36" t="str">
            <v>Servicios_de_información_actualizados</v>
          </cell>
        </row>
        <row r="37">
          <cell r="J37" t="str">
            <v>Servicios_tecnológicos</v>
          </cell>
        </row>
        <row r="38">
          <cell r="J38" t="str">
            <v>Documento_para_la_planeación_estratégica_en_TI</v>
          </cell>
        </row>
        <row r="56">
          <cell r="J56" t="str">
            <v>Servicio_de_Educación_Informal_para_la_Gestión_Administrativa</v>
          </cell>
        </row>
        <row r="57">
          <cell r="J57" t="str">
            <v>Servicio_de_Implementación_Sistemas_de_Gestión</v>
          </cell>
        </row>
        <row r="62">
          <cell r="J62" t="str">
            <v>Servicio_de_Gestión_Documental</v>
          </cell>
        </row>
        <row r="73">
          <cell r="J73" t="str">
            <v>Documentos_metodológicos</v>
          </cell>
        </row>
        <row r="74">
          <cell r="J74" t="str">
            <v>Servicio_de_educación_informal_para_el_buen_gobierno_</v>
          </cell>
        </row>
        <row r="75">
          <cell r="J75" t="str">
            <v xml:space="preserve">Servicio_de_seguimiento_a_entidades_financieras_supervisadas_y_partes_interesadas_
</v>
          </cell>
        </row>
        <row r="80">
          <cell r="J80" t="str">
            <v>Documentos_normativos_</v>
          </cell>
        </row>
        <row r="81">
          <cell r="J81" t="str">
            <v>Documentos_metodologicos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W114"/>
  <sheetViews>
    <sheetView showGridLines="0" tabSelected="1" view="pageBreakPreview" topLeftCell="B1" zoomScale="80" zoomScaleNormal="90" zoomScaleSheetLayoutView="80" workbookViewId="0">
      <selection activeCell="F15" sqref="F15:F19"/>
    </sheetView>
  </sheetViews>
  <sheetFormatPr baseColWidth="10" defaultColWidth="10.85546875" defaultRowHeight="12.75" x14ac:dyDescent="0.2"/>
  <cols>
    <col min="1" max="1" width="18.7109375" style="28" hidden="1" customWidth="1"/>
    <col min="2" max="2" width="16.5703125" style="28" customWidth="1"/>
    <col min="3" max="3" width="24" style="2" customWidth="1"/>
    <col min="4" max="4" width="12.5703125" style="2" customWidth="1"/>
    <col min="5" max="5" width="16" style="2" customWidth="1"/>
    <col min="6" max="6" width="31.85546875" style="28" customWidth="1"/>
    <col min="7" max="7" width="17" style="146" customWidth="1"/>
    <col min="8" max="8" width="21" style="28" customWidth="1"/>
    <col min="9" max="9" width="14.85546875" style="28" customWidth="1"/>
    <col min="10" max="10" width="12.5703125" style="28" customWidth="1"/>
    <col min="11" max="11" width="10.85546875" style="28" customWidth="1"/>
    <col min="12" max="12" width="13.28515625" style="146" customWidth="1"/>
    <col min="13" max="13" width="12.140625" style="28" customWidth="1"/>
    <col min="14" max="14" width="12.7109375" style="28" bestFit="1" customWidth="1"/>
    <col min="15" max="15" width="10" style="28" hidden="1" customWidth="1"/>
    <col min="16" max="16" width="12.7109375" style="28" hidden="1" customWidth="1"/>
    <col min="17" max="17" width="17.7109375" style="28" customWidth="1"/>
    <col min="18" max="19" width="18.28515625" style="28" customWidth="1"/>
    <col min="20" max="20" width="61.140625" style="28" customWidth="1"/>
    <col min="21" max="22" width="4" style="28" hidden="1" customWidth="1"/>
    <col min="23" max="23" width="5.140625" style="28" hidden="1" customWidth="1"/>
    <col min="24" max="16384" width="10.85546875" style="28"/>
  </cols>
  <sheetData>
    <row r="1" spans="1:21" s="1" customFormat="1" x14ac:dyDescent="0.2">
      <c r="C1" s="2"/>
      <c r="D1" s="2"/>
      <c r="E1" s="2"/>
      <c r="G1" s="3"/>
      <c r="L1" s="3"/>
    </row>
    <row r="2" spans="1:21" s="1" customFormat="1" ht="28.5" customHeight="1" x14ac:dyDescent="0.2">
      <c r="A2" s="4"/>
      <c r="B2" s="5"/>
      <c r="C2" s="5"/>
      <c r="D2" s="5"/>
      <c r="E2" s="6"/>
      <c r="F2" s="7" t="s">
        <v>0</v>
      </c>
      <c r="G2" s="7"/>
      <c r="H2" s="7"/>
      <c r="I2" s="7"/>
      <c r="J2" s="7"/>
      <c r="K2" s="7"/>
      <c r="L2" s="7"/>
      <c r="M2" s="7"/>
      <c r="N2" s="7"/>
      <c r="O2" s="7"/>
      <c r="P2" s="7"/>
      <c r="Q2" s="8" t="s">
        <v>1</v>
      </c>
      <c r="R2" s="9"/>
      <c r="S2" s="10"/>
      <c r="T2" s="11"/>
    </row>
    <row r="3" spans="1:21" s="1" customFormat="1" ht="28.5" customHeight="1" x14ac:dyDescent="0.2">
      <c r="A3" s="12"/>
      <c r="B3" s="13"/>
      <c r="C3" s="13"/>
      <c r="D3" s="13"/>
      <c r="E3" s="14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15">
        <v>44136</v>
      </c>
      <c r="R3" s="16"/>
      <c r="S3" s="10"/>
      <c r="T3" s="11"/>
    </row>
    <row r="4" spans="1:21" s="1" customFormat="1" ht="18.75" customHeight="1" x14ac:dyDescent="0.2">
      <c r="A4" s="17"/>
      <c r="B4" s="18"/>
      <c r="C4" s="18"/>
      <c r="D4" s="18"/>
      <c r="E4" s="19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 t="s">
        <v>2</v>
      </c>
      <c r="R4" s="16"/>
      <c r="S4" s="10"/>
      <c r="T4" s="20" t="s">
        <v>3</v>
      </c>
    </row>
    <row r="5" spans="1:21" s="1" customFormat="1" ht="24" customHeight="1" thickBot="1" x14ac:dyDescent="0.25">
      <c r="A5" s="21"/>
      <c r="B5" s="21"/>
      <c r="C5" s="21"/>
      <c r="D5" s="21"/>
      <c r="E5" s="21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10"/>
      <c r="R5" s="10"/>
      <c r="S5" s="10"/>
      <c r="T5" s="20"/>
    </row>
    <row r="6" spans="1:21" ht="36" customHeight="1" thickBot="1" x14ac:dyDescent="0.55000000000000004">
      <c r="A6" s="23" t="s">
        <v>4</v>
      </c>
      <c r="B6" s="23"/>
      <c r="C6" s="23"/>
      <c r="D6" s="23"/>
      <c r="E6" s="23"/>
      <c r="F6" s="23"/>
      <c r="G6" s="23"/>
      <c r="H6" s="23"/>
      <c r="I6" s="24" t="s">
        <v>5</v>
      </c>
      <c r="J6" s="25" t="s">
        <v>6</v>
      </c>
      <c r="K6" s="25"/>
      <c r="L6" s="25"/>
      <c r="M6" s="25"/>
      <c r="N6" s="25"/>
      <c r="O6" s="25"/>
      <c r="P6" s="25"/>
      <c r="Q6" s="26"/>
      <c r="R6" s="27"/>
      <c r="S6" s="27"/>
      <c r="T6" s="11"/>
    </row>
    <row r="7" spans="1:21" ht="29.25" customHeight="1" thickBot="1" x14ac:dyDescent="0.25">
      <c r="A7" s="29" t="s">
        <v>7</v>
      </c>
      <c r="B7" s="29" t="s">
        <v>8</v>
      </c>
      <c r="C7" s="30" t="s">
        <v>9</v>
      </c>
      <c r="D7" s="30"/>
      <c r="E7" s="30"/>
      <c r="F7" s="29" t="s">
        <v>10</v>
      </c>
      <c r="G7" s="29" t="s">
        <v>11</v>
      </c>
      <c r="H7" s="29" t="s">
        <v>12</v>
      </c>
      <c r="I7" s="31" t="s">
        <v>5</v>
      </c>
      <c r="J7" s="32"/>
      <c r="K7" s="32"/>
      <c r="L7" s="32"/>
      <c r="M7" s="32"/>
      <c r="N7" s="32"/>
      <c r="O7" s="32"/>
      <c r="P7" s="32"/>
      <c r="Q7" s="33" t="s">
        <v>13</v>
      </c>
      <c r="R7" s="34" t="s">
        <v>14</v>
      </c>
      <c r="S7" s="35" t="s">
        <v>15</v>
      </c>
      <c r="T7" s="36"/>
    </row>
    <row r="8" spans="1:21" ht="27" customHeight="1" thickBot="1" x14ac:dyDescent="0.25">
      <c r="A8" s="29"/>
      <c r="B8" s="29"/>
      <c r="C8" s="30"/>
      <c r="D8" s="30"/>
      <c r="E8" s="30"/>
      <c r="F8" s="29"/>
      <c r="G8" s="29"/>
      <c r="H8" s="29"/>
      <c r="I8" s="37">
        <v>2019</v>
      </c>
      <c r="J8" s="38"/>
      <c r="K8" s="39">
        <v>2020</v>
      </c>
      <c r="L8" s="38"/>
      <c r="M8" s="39">
        <v>2021</v>
      </c>
      <c r="N8" s="38"/>
      <c r="O8" s="39" t="s">
        <v>16</v>
      </c>
      <c r="P8" s="38"/>
      <c r="Q8" s="40"/>
      <c r="R8" s="41"/>
      <c r="S8" s="42"/>
      <c r="T8" s="43"/>
    </row>
    <row r="9" spans="1:21" ht="35.25" customHeight="1" x14ac:dyDescent="0.2">
      <c r="A9" s="29"/>
      <c r="B9" s="29"/>
      <c r="C9" s="44"/>
      <c r="D9" s="45" t="s">
        <v>17</v>
      </c>
      <c r="E9" s="45" t="s">
        <v>18</v>
      </c>
      <c r="F9" s="29"/>
      <c r="G9" s="29"/>
      <c r="H9" s="29"/>
      <c r="I9" s="46" t="s">
        <v>19</v>
      </c>
      <c r="J9" s="47" t="s">
        <v>20</v>
      </c>
      <c r="K9" s="48" t="s">
        <v>19</v>
      </c>
      <c r="L9" s="47" t="s">
        <v>20</v>
      </c>
      <c r="M9" s="48" t="s">
        <v>19</v>
      </c>
      <c r="N9" s="47" t="s">
        <v>20</v>
      </c>
      <c r="O9" s="48" t="s">
        <v>19</v>
      </c>
      <c r="P9" s="47" t="s">
        <v>20</v>
      </c>
      <c r="Q9" s="40"/>
      <c r="R9" s="42"/>
      <c r="S9" s="49" t="s">
        <v>21</v>
      </c>
      <c r="T9" s="49" t="s">
        <v>22</v>
      </c>
    </row>
    <row r="10" spans="1:21" ht="45" customHeight="1" x14ac:dyDescent="0.2">
      <c r="A10" s="50" t="s">
        <v>23</v>
      </c>
      <c r="B10" s="50" t="s">
        <v>24</v>
      </c>
      <c r="C10" s="51" t="s">
        <v>25</v>
      </c>
      <c r="D10" s="52">
        <f>((M10*G10)+(M15*G15)+(M20*G20)+(M25*G25))</f>
        <v>0.85499999999999998</v>
      </c>
      <c r="E10" s="52">
        <f>((N10*G10)+(N15*G15)+(N20*G20)+(N25*G25))</f>
        <v>0.75429999999999997</v>
      </c>
      <c r="F10" s="53" t="s">
        <v>26</v>
      </c>
      <c r="G10" s="54">
        <v>0.5</v>
      </c>
      <c r="H10" s="55" t="s">
        <v>27</v>
      </c>
      <c r="I10" s="56">
        <v>0.4</v>
      </c>
      <c r="J10" s="57">
        <v>0.4</v>
      </c>
      <c r="K10" s="58">
        <v>0.8</v>
      </c>
      <c r="L10" s="59">
        <f>AVERAGE([1]PAA2020_segTR4_socialización!Q10:Q11)*K10</f>
        <v>0.8</v>
      </c>
      <c r="M10" s="58">
        <v>1</v>
      </c>
      <c r="N10" s="60">
        <f>AVERAGE('[1]Cumplimiento PlanAcción 2021'!O9:O10)*Seguimiento_PE2021!M10:M14</f>
        <v>0.81</v>
      </c>
      <c r="O10" s="61">
        <v>0</v>
      </c>
      <c r="P10" s="57"/>
      <c r="Q10" s="50" t="s">
        <v>28</v>
      </c>
      <c r="R10" s="50" t="s">
        <v>29</v>
      </c>
      <c r="S10" s="62">
        <v>2019</v>
      </c>
      <c r="T10" s="63" t="s">
        <v>30</v>
      </c>
      <c r="U10" s="28">
        <v>2</v>
      </c>
    </row>
    <row r="11" spans="1:21" ht="29.25" customHeight="1" x14ac:dyDescent="0.2">
      <c r="A11" s="50"/>
      <c r="B11" s="50"/>
      <c r="C11" s="51"/>
      <c r="D11" s="52"/>
      <c r="E11" s="52"/>
      <c r="F11" s="53"/>
      <c r="G11" s="54"/>
      <c r="H11" s="55"/>
      <c r="I11" s="56"/>
      <c r="J11" s="57"/>
      <c r="K11" s="58"/>
      <c r="L11" s="59"/>
      <c r="M11" s="58"/>
      <c r="N11" s="60"/>
      <c r="O11" s="61"/>
      <c r="P11" s="57"/>
      <c r="Q11" s="50"/>
      <c r="R11" s="50"/>
      <c r="S11" s="62">
        <v>2020</v>
      </c>
      <c r="T11" s="63" t="s">
        <v>31</v>
      </c>
    </row>
    <row r="12" spans="1:21" ht="55.5" customHeight="1" x14ac:dyDescent="0.2">
      <c r="A12" s="50"/>
      <c r="B12" s="50"/>
      <c r="C12" s="51"/>
      <c r="D12" s="52"/>
      <c r="E12" s="52"/>
      <c r="F12" s="53"/>
      <c r="G12" s="54"/>
      <c r="H12" s="55"/>
      <c r="I12" s="56"/>
      <c r="J12" s="57"/>
      <c r="K12" s="58"/>
      <c r="L12" s="59"/>
      <c r="M12" s="58"/>
      <c r="N12" s="60"/>
      <c r="O12" s="61"/>
      <c r="P12" s="57"/>
      <c r="Q12" s="50"/>
      <c r="R12" s="50"/>
      <c r="S12" s="62">
        <v>2021</v>
      </c>
      <c r="T12" s="63" t="s">
        <v>32</v>
      </c>
    </row>
    <row r="13" spans="1:21" ht="20.25" customHeight="1" x14ac:dyDescent="0.2">
      <c r="A13" s="50"/>
      <c r="B13" s="50"/>
      <c r="C13" s="51"/>
      <c r="D13" s="52"/>
      <c r="E13" s="52"/>
      <c r="F13" s="53"/>
      <c r="G13" s="54"/>
      <c r="H13" s="55"/>
      <c r="I13" s="56"/>
      <c r="J13" s="57"/>
      <c r="K13" s="58"/>
      <c r="L13" s="59"/>
      <c r="M13" s="58"/>
      <c r="N13" s="60"/>
      <c r="O13" s="61"/>
      <c r="P13" s="57"/>
      <c r="Q13" s="50"/>
      <c r="R13" s="50"/>
      <c r="S13" s="62">
        <v>2022</v>
      </c>
      <c r="T13" s="64"/>
    </row>
    <row r="14" spans="1:21" x14ac:dyDescent="0.2">
      <c r="A14" s="50"/>
      <c r="B14" s="50"/>
      <c r="C14" s="51"/>
      <c r="D14" s="52"/>
      <c r="E14" s="52"/>
      <c r="F14" s="53"/>
      <c r="G14" s="54"/>
      <c r="H14" s="55"/>
      <c r="I14" s="56"/>
      <c r="J14" s="57"/>
      <c r="K14" s="58"/>
      <c r="L14" s="59"/>
      <c r="M14" s="58"/>
      <c r="N14" s="60"/>
      <c r="O14" s="61"/>
      <c r="P14" s="57"/>
      <c r="Q14" s="50"/>
      <c r="R14" s="50"/>
      <c r="S14" s="62" t="s">
        <v>33</v>
      </c>
      <c r="T14" s="65"/>
    </row>
    <row r="15" spans="1:21" ht="42" customHeight="1" x14ac:dyDescent="0.2">
      <c r="A15" s="50"/>
      <c r="B15" s="50"/>
      <c r="C15" s="51"/>
      <c r="D15" s="52"/>
      <c r="E15" s="52"/>
      <c r="F15" s="53" t="s">
        <v>34</v>
      </c>
      <c r="G15" s="54">
        <v>0.15</v>
      </c>
      <c r="H15" s="55" t="s">
        <v>35</v>
      </c>
      <c r="I15" s="58">
        <v>0.2</v>
      </c>
      <c r="J15" s="66">
        <v>0.2</v>
      </c>
      <c r="K15" s="58">
        <v>0.6</v>
      </c>
      <c r="L15" s="67">
        <f>AVERAGE([1]PAA2020_segTR4_socialización!Q12:Q22)*K15</f>
        <v>0.58909090909090911</v>
      </c>
      <c r="M15" s="58">
        <v>0.8</v>
      </c>
      <c r="N15" s="68">
        <f>AVERAGE('[1]Cumplimiento PlanAcción 2021'!O11:O18)*M15</f>
        <v>0.76200000000000001</v>
      </c>
      <c r="O15" s="61">
        <v>1</v>
      </c>
      <c r="P15" s="67"/>
      <c r="Q15" s="69" t="s">
        <v>36</v>
      </c>
      <c r="R15" s="69" t="s">
        <v>37</v>
      </c>
      <c r="S15" s="62">
        <v>2019</v>
      </c>
      <c r="T15" s="63" t="s">
        <v>30</v>
      </c>
      <c r="U15" s="28">
        <v>2</v>
      </c>
    </row>
    <row r="16" spans="1:21" ht="51" customHeight="1" x14ac:dyDescent="0.2">
      <c r="A16" s="50"/>
      <c r="B16" s="50"/>
      <c r="C16" s="51"/>
      <c r="D16" s="52"/>
      <c r="E16" s="52"/>
      <c r="F16" s="53"/>
      <c r="G16" s="54"/>
      <c r="H16" s="55"/>
      <c r="I16" s="58"/>
      <c r="J16" s="66"/>
      <c r="K16" s="58"/>
      <c r="L16" s="67"/>
      <c r="M16" s="58"/>
      <c r="N16" s="68"/>
      <c r="O16" s="61"/>
      <c r="P16" s="67"/>
      <c r="Q16" s="69"/>
      <c r="R16" s="69"/>
      <c r="S16" s="62">
        <v>2020</v>
      </c>
      <c r="T16" s="63" t="s">
        <v>38</v>
      </c>
    </row>
    <row r="17" spans="1:22" ht="64.5" customHeight="1" x14ac:dyDescent="0.2">
      <c r="A17" s="50"/>
      <c r="B17" s="50"/>
      <c r="C17" s="51"/>
      <c r="D17" s="52"/>
      <c r="E17" s="52"/>
      <c r="F17" s="53"/>
      <c r="G17" s="54"/>
      <c r="H17" s="55"/>
      <c r="I17" s="58"/>
      <c r="J17" s="66"/>
      <c r="K17" s="58"/>
      <c r="L17" s="67"/>
      <c r="M17" s="58"/>
      <c r="N17" s="68"/>
      <c r="O17" s="61"/>
      <c r="P17" s="67"/>
      <c r="Q17" s="69"/>
      <c r="R17" s="69"/>
      <c r="S17" s="62">
        <v>2021</v>
      </c>
      <c r="T17" s="63" t="s">
        <v>39</v>
      </c>
    </row>
    <row r="18" spans="1:22" ht="27.75" customHeight="1" x14ac:dyDescent="0.2">
      <c r="A18" s="50"/>
      <c r="B18" s="50"/>
      <c r="C18" s="51"/>
      <c r="D18" s="52"/>
      <c r="E18" s="52"/>
      <c r="F18" s="53"/>
      <c r="G18" s="54"/>
      <c r="H18" s="55"/>
      <c r="I18" s="58"/>
      <c r="J18" s="66"/>
      <c r="K18" s="58"/>
      <c r="L18" s="67"/>
      <c r="M18" s="58"/>
      <c r="N18" s="68"/>
      <c r="O18" s="61"/>
      <c r="P18" s="67"/>
      <c r="Q18" s="69"/>
      <c r="R18" s="69"/>
      <c r="S18" s="62">
        <v>2022</v>
      </c>
      <c r="T18" s="70"/>
    </row>
    <row r="19" spans="1:22" ht="23.25" customHeight="1" x14ac:dyDescent="0.2">
      <c r="A19" s="50"/>
      <c r="B19" s="50"/>
      <c r="C19" s="51"/>
      <c r="D19" s="52"/>
      <c r="E19" s="52"/>
      <c r="F19" s="53"/>
      <c r="G19" s="54"/>
      <c r="H19" s="55"/>
      <c r="I19" s="58"/>
      <c r="J19" s="66"/>
      <c r="K19" s="58"/>
      <c r="L19" s="67"/>
      <c r="M19" s="58"/>
      <c r="N19" s="68"/>
      <c r="O19" s="61"/>
      <c r="P19" s="67"/>
      <c r="Q19" s="69"/>
      <c r="R19" s="69"/>
      <c r="S19" s="62" t="s">
        <v>33</v>
      </c>
      <c r="T19" s="70"/>
    </row>
    <row r="20" spans="1:22" ht="75.75" customHeight="1" x14ac:dyDescent="0.2">
      <c r="A20" s="50"/>
      <c r="B20" s="50"/>
      <c r="C20" s="51"/>
      <c r="D20" s="52"/>
      <c r="E20" s="52"/>
      <c r="F20" s="53" t="s">
        <v>40</v>
      </c>
      <c r="G20" s="54">
        <v>0.2</v>
      </c>
      <c r="H20" s="71" t="s">
        <v>41</v>
      </c>
      <c r="I20" s="54">
        <v>0.1</v>
      </c>
      <c r="J20" s="66">
        <v>9.7500000000000003E-2</v>
      </c>
      <c r="K20" s="54">
        <v>0.5</v>
      </c>
      <c r="L20" s="72">
        <f>AVERAGE([1]PAA2020_segTR4_socialización!Q23)*K20</f>
        <v>0.5</v>
      </c>
      <c r="M20" s="54">
        <v>0.8</v>
      </c>
      <c r="N20" s="73">
        <f>AVERAGE('[1]Cumplimiento PlanAcción 2021'!O19)*Seguimiento_PE2021!M20:M24</f>
        <v>0.8</v>
      </c>
      <c r="O20" s="74">
        <v>1</v>
      </c>
      <c r="P20" s="72"/>
      <c r="Q20" s="69" t="s">
        <v>42</v>
      </c>
      <c r="R20" s="69" t="s">
        <v>43</v>
      </c>
      <c r="S20" s="62">
        <v>2019</v>
      </c>
      <c r="T20" s="63" t="s">
        <v>44</v>
      </c>
      <c r="U20" s="28">
        <v>2</v>
      </c>
      <c r="V20" s="28">
        <v>2</v>
      </c>
    </row>
    <row r="21" spans="1:22" ht="24" customHeight="1" x14ac:dyDescent="0.2">
      <c r="A21" s="50"/>
      <c r="B21" s="50"/>
      <c r="C21" s="51"/>
      <c r="D21" s="52"/>
      <c r="E21" s="52"/>
      <c r="F21" s="53"/>
      <c r="G21" s="54"/>
      <c r="H21" s="71"/>
      <c r="I21" s="54"/>
      <c r="J21" s="66"/>
      <c r="K21" s="54"/>
      <c r="L21" s="72"/>
      <c r="M21" s="54"/>
      <c r="N21" s="73"/>
      <c r="O21" s="74"/>
      <c r="P21" s="72"/>
      <c r="Q21" s="69"/>
      <c r="R21" s="69"/>
      <c r="S21" s="62">
        <v>2020</v>
      </c>
      <c r="T21" s="63" t="s">
        <v>31</v>
      </c>
    </row>
    <row r="22" spans="1:22" ht="24" x14ac:dyDescent="0.2">
      <c r="A22" s="50"/>
      <c r="B22" s="50"/>
      <c r="C22" s="51"/>
      <c r="D22" s="52"/>
      <c r="E22" s="52"/>
      <c r="F22" s="53"/>
      <c r="G22" s="54"/>
      <c r="H22" s="71"/>
      <c r="I22" s="54"/>
      <c r="J22" s="66"/>
      <c r="K22" s="54"/>
      <c r="L22" s="72"/>
      <c r="M22" s="54"/>
      <c r="N22" s="73"/>
      <c r="O22" s="74"/>
      <c r="P22" s="72"/>
      <c r="Q22" s="69"/>
      <c r="R22" s="69"/>
      <c r="S22" s="62">
        <v>2021</v>
      </c>
      <c r="T22" s="63" t="s">
        <v>45</v>
      </c>
    </row>
    <row r="23" spans="1:22" x14ac:dyDescent="0.2">
      <c r="A23" s="50"/>
      <c r="B23" s="50"/>
      <c r="C23" s="51"/>
      <c r="D23" s="52"/>
      <c r="E23" s="52"/>
      <c r="F23" s="53"/>
      <c r="G23" s="54"/>
      <c r="H23" s="71"/>
      <c r="I23" s="54"/>
      <c r="J23" s="66"/>
      <c r="K23" s="54"/>
      <c r="L23" s="72"/>
      <c r="M23" s="54"/>
      <c r="N23" s="73"/>
      <c r="O23" s="74"/>
      <c r="P23" s="72"/>
      <c r="Q23" s="69"/>
      <c r="R23" s="69"/>
      <c r="S23" s="62">
        <v>2022</v>
      </c>
      <c r="T23" s="70"/>
    </row>
    <row r="24" spans="1:22" x14ac:dyDescent="0.2">
      <c r="A24" s="50"/>
      <c r="B24" s="50"/>
      <c r="C24" s="51"/>
      <c r="D24" s="52"/>
      <c r="E24" s="52"/>
      <c r="F24" s="53"/>
      <c r="G24" s="54"/>
      <c r="H24" s="71"/>
      <c r="I24" s="54"/>
      <c r="J24" s="66"/>
      <c r="K24" s="54"/>
      <c r="L24" s="72"/>
      <c r="M24" s="54"/>
      <c r="N24" s="73"/>
      <c r="O24" s="74"/>
      <c r="P24" s="72"/>
      <c r="Q24" s="69"/>
      <c r="R24" s="69"/>
      <c r="S24" s="62" t="s">
        <v>33</v>
      </c>
      <c r="T24" s="70"/>
    </row>
    <row r="25" spans="1:22" ht="60" x14ac:dyDescent="0.2">
      <c r="A25" s="50"/>
      <c r="B25" s="50"/>
      <c r="C25" s="51"/>
      <c r="D25" s="52"/>
      <c r="E25" s="52"/>
      <c r="F25" s="53" t="s">
        <v>46</v>
      </c>
      <c r="G25" s="71">
        <v>0.15</v>
      </c>
      <c r="H25" s="55" t="s">
        <v>47</v>
      </c>
      <c r="I25" s="56">
        <v>0</v>
      </c>
      <c r="J25" s="57">
        <v>0</v>
      </c>
      <c r="K25" s="56">
        <v>0.05</v>
      </c>
      <c r="L25" s="75">
        <v>0.05</v>
      </c>
      <c r="M25" s="56">
        <v>0.5</v>
      </c>
      <c r="N25" s="76">
        <f>AVERAGE('[1]Cumplimiento PlanAcción 2021'!O20:O34)*Seguimiento_PE2021!M25:M29</f>
        <v>0.5</v>
      </c>
      <c r="O25" s="69">
        <v>1</v>
      </c>
      <c r="P25" s="77"/>
      <c r="Q25" s="50" t="s">
        <v>48</v>
      </c>
      <c r="R25" s="50" t="s">
        <v>49</v>
      </c>
      <c r="S25" s="62">
        <v>2019</v>
      </c>
      <c r="T25" s="63" t="s">
        <v>50</v>
      </c>
      <c r="U25" s="28">
        <v>16</v>
      </c>
      <c r="V25" s="28">
        <v>8</v>
      </c>
    </row>
    <row r="26" spans="1:22" x14ac:dyDescent="0.2">
      <c r="A26" s="50"/>
      <c r="B26" s="50"/>
      <c r="C26" s="51"/>
      <c r="D26" s="52"/>
      <c r="E26" s="52"/>
      <c r="F26" s="53"/>
      <c r="G26" s="71"/>
      <c r="H26" s="55"/>
      <c r="I26" s="56"/>
      <c r="J26" s="57"/>
      <c r="K26" s="56"/>
      <c r="L26" s="75"/>
      <c r="M26" s="56"/>
      <c r="N26" s="76"/>
      <c r="O26" s="69"/>
      <c r="P26" s="77"/>
      <c r="Q26" s="50"/>
      <c r="R26" s="50"/>
      <c r="S26" s="62">
        <v>2020</v>
      </c>
      <c r="T26" s="63" t="s">
        <v>31</v>
      </c>
    </row>
    <row r="27" spans="1:22" ht="36" x14ac:dyDescent="0.2">
      <c r="A27" s="50"/>
      <c r="B27" s="50"/>
      <c r="C27" s="51"/>
      <c r="D27" s="52"/>
      <c r="E27" s="52"/>
      <c r="F27" s="53"/>
      <c r="G27" s="71"/>
      <c r="H27" s="55"/>
      <c r="I27" s="56"/>
      <c r="J27" s="57"/>
      <c r="K27" s="56"/>
      <c r="L27" s="75"/>
      <c r="M27" s="56"/>
      <c r="N27" s="76"/>
      <c r="O27" s="69"/>
      <c r="P27" s="77"/>
      <c r="Q27" s="50"/>
      <c r="R27" s="50"/>
      <c r="S27" s="62">
        <v>2021</v>
      </c>
      <c r="T27" s="63" t="s">
        <v>51</v>
      </c>
    </row>
    <row r="28" spans="1:22" x14ac:dyDescent="0.2">
      <c r="A28" s="50"/>
      <c r="B28" s="50"/>
      <c r="C28" s="51"/>
      <c r="D28" s="52"/>
      <c r="E28" s="52"/>
      <c r="F28" s="53"/>
      <c r="G28" s="71"/>
      <c r="H28" s="55"/>
      <c r="I28" s="56"/>
      <c r="J28" s="57"/>
      <c r="K28" s="56"/>
      <c r="L28" s="75"/>
      <c r="M28" s="56"/>
      <c r="N28" s="76"/>
      <c r="O28" s="69"/>
      <c r="P28" s="77"/>
      <c r="Q28" s="50"/>
      <c r="R28" s="50"/>
      <c r="S28" s="62">
        <v>2022</v>
      </c>
      <c r="T28" s="70"/>
    </row>
    <row r="29" spans="1:22" ht="27.75" customHeight="1" x14ac:dyDescent="0.2">
      <c r="A29" s="50"/>
      <c r="B29" s="50"/>
      <c r="C29" s="51"/>
      <c r="D29" s="52"/>
      <c r="E29" s="52"/>
      <c r="F29" s="53"/>
      <c r="G29" s="71"/>
      <c r="H29" s="55"/>
      <c r="I29" s="56"/>
      <c r="J29" s="57"/>
      <c r="K29" s="56"/>
      <c r="L29" s="75"/>
      <c r="M29" s="56"/>
      <c r="N29" s="76"/>
      <c r="O29" s="69"/>
      <c r="P29" s="77"/>
      <c r="Q29" s="50"/>
      <c r="R29" s="50"/>
      <c r="S29" s="62" t="s">
        <v>33</v>
      </c>
      <c r="T29" s="70"/>
    </row>
    <row r="30" spans="1:22" ht="73.5" customHeight="1" x14ac:dyDescent="0.2">
      <c r="A30" s="50" t="s">
        <v>52</v>
      </c>
      <c r="B30" s="50" t="s">
        <v>53</v>
      </c>
      <c r="C30" s="51" t="s">
        <v>54</v>
      </c>
      <c r="D30" s="52">
        <f>(M30*G30)+(M36*G36)</f>
        <v>0.47499999999999998</v>
      </c>
      <c r="E30" s="52">
        <f>(N30*G30)+(N36*G36)</f>
        <v>0.43462499999999998</v>
      </c>
      <c r="F30" s="51" t="s">
        <v>55</v>
      </c>
      <c r="G30" s="78">
        <v>0.5</v>
      </c>
      <c r="H30" s="79" t="s">
        <v>56</v>
      </c>
      <c r="I30" s="58">
        <v>0.6</v>
      </c>
      <c r="J30" s="66">
        <v>0.55899999999999994</v>
      </c>
      <c r="K30" s="61">
        <v>1</v>
      </c>
      <c r="L30" s="67">
        <f>AVERAGE([1]PAA2020_segTR4_socialización!Q40:Q42)*K30</f>
        <v>1</v>
      </c>
      <c r="M30" s="61">
        <v>0</v>
      </c>
      <c r="N30" s="76">
        <f>AVERAGE('[1]Cumplimiento PlanAcción 2021'!O36:O37)*Seguimiento_PE2021!M30:M34</f>
        <v>0</v>
      </c>
      <c r="O30" s="61">
        <v>0</v>
      </c>
      <c r="P30" s="72"/>
      <c r="Q30" s="50" t="s">
        <v>57</v>
      </c>
      <c r="R30" s="50" t="s">
        <v>58</v>
      </c>
      <c r="S30" s="62">
        <v>2019</v>
      </c>
      <c r="T30" s="63" t="s">
        <v>59</v>
      </c>
      <c r="U30" s="28">
        <v>8</v>
      </c>
      <c r="V30" s="28">
        <v>5</v>
      </c>
    </row>
    <row r="31" spans="1:22" ht="27.75" customHeight="1" x14ac:dyDescent="0.2">
      <c r="A31" s="50"/>
      <c r="B31" s="50"/>
      <c r="C31" s="51"/>
      <c r="D31" s="52"/>
      <c r="E31" s="52"/>
      <c r="F31" s="51"/>
      <c r="G31" s="80"/>
      <c r="H31" s="81"/>
      <c r="I31" s="58"/>
      <c r="J31" s="66"/>
      <c r="K31" s="61"/>
      <c r="L31" s="67"/>
      <c r="M31" s="61"/>
      <c r="N31" s="76"/>
      <c r="O31" s="61"/>
      <c r="P31" s="72"/>
      <c r="Q31" s="50"/>
      <c r="R31" s="50"/>
      <c r="S31" s="62">
        <v>2020</v>
      </c>
      <c r="T31" s="63" t="s">
        <v>60</v>
      </c>
    </row>
    <row r="32" spans="1:22" ht="54.75" customHeight="1" x14ac:dyDescent="0.2">
      <c r="A32" s="50"/>
      <c r="B32" s="50"/>
      <c r="C32" s="51"/>
      <c r="D32" s="52"/>
      <c r="E32" s="52"/>
      <c r="F32" s="51"/>
      <c r="G32" s="80"/>
      <c r="H32" s="81"/>
      <c r="I32" s="58"/>
      <c r="J32" s="66"/>
      <c r="K32" s="61"/>
      <c r="L32" s="67"/>
      <c r="M32" s="61"/>
      <c r="N32" s="76"/>
      <c r="O32" s="61"/>
      <c r="P32" s="72"/>
      <c r="Q32" s="50"/>
      <c r="R32" s="50"/>
      <c r="S32" s="62">
        <v>2021</v>
      </c>
      <c r="T32" s="63" t="s">
        <v>61</v>
      </c>
    </row>
    <row r="33" spans="1:22" ht="27.75" customHeight="1" x14ac:dyDescent="0.2">
      <c r="A33" s="50"/>
      <c r="B33" s="50"/>
      <c r="C33" s="51"/>
      <c r="D33" s="52"/>
      <c r="E33" s="52"/>
      <c r="F33" s="51"/>
      <c r="G33" s="80"/>
      <c r="H33" s="81"/>
      <c r="I33" s="58"/>
      <c r="J33" s="66"/>
      <c r="K33" s="61"/>
      <c r="L33" s="67"/>
      <c r="M33" s="61"/>
      <c r="N33" s="76"/>
      <c r="O33" s="61"/>
      <c r="P33" s="72"/>
      <c r="Q33" s="50"/>
      <c r="R33" s="50"/>
      <c r="S33" s="62">
        <v>2022</v>
      </c>
      <c r="T33" s="70"/>
    </row>
    <row r="34" spans="1:22" ht="27.75" customHeight="1" x14ac:dyDescent="0.2">
      <c r="A34" s="50"/>
      <c r="B34" s="50"/>
      <c r="C34" s="51"/>
      <c r="D34" s="52"/>
      <c r="E34" s="52"/>
      <c r="F34" s="51"/>
      <c r="G34" s="82"/>
      <c r="H34" s="83"/>
      <c r="I34" s="58"/>
      <c r="J34" s="66"/>
      <c r="K34" s="61"/>
      <c r="L34" s="67"/>
      <c r="M34" s="61"/>
      <c r="N34" s="76"/>
      <c r="O34" s="61"/>
      <c r="P34" s="72"/>
      <c r="Q34" s="50"/>
      <c r="R34" s="50"/>
      <c r="S34" s="62" t="s">
        <v>33</v>
      </c>
      <c r="T34" s="70"/>
    </row>
    <row r="35" spans="1:22" ht="4.5" hidden="1" customHeight="1" x14ac:dyDescent="0.2">
      <c r="A35" s="50"/>
      <c r="B35" s="50"/>
      <c r="C35" s="51"/>
      <c r="D35" s="52"/>
      <c r="E35" s="52"/>
      <c r="F35" s="51"/>
      <c r="G35" s="84">
        <v>0.5</v>
      </c>
      <c r="H35" s="62" t="s">
        <v>56</v>
      </c>
      <c r="I35" s="58"/>
      <c r="J35" s="66"/>
      <c r="K35" s="85">
        <v>1</v>
      </c>
      <c r="L35" s="86"/>
      <c r="M35" s="85">
        <v>0</v>
      </c>
      <c r="N35" s="87"/>
      <c r="O35" s="85">
        <v>0</v>
      </c>
      <c r="P35" s="88"/>
      <c r="Q35" s="50"/>
      <c r="R35" s="50"/>
      <c r="S35" s="89"/>
      <c r="T35" s="70"/>
    </row>
    <row r="36" spans="1:22" ht="72.75" customHeight="1" x14ac:dyDescent="0.2">
      <c r="A36" s="50"/>
      <c r="B36" s="50"/>
      <c r="C36" s="51"/>
      <c r="D36" s="52"/>
      <c r="E36" s="52"/>
      <c r="F36" s="51" t="s">
        <v>62</v>
      </c>
      <c r="G36" s="78">
        <v>0.5</v>
      </c>
      <c r="H36" s="79" t="s">
        <v>63</v>
      </c>
      <c r="I36" s="56">
        <v>0.25</v>
      </c>
      <c r="J36" s="57">
        <v>0.22578874999999998</v>
      </c>
      <c r="K36" s="61">
        <v>0.8</v>
      </c>
      <c r="L36" s="67">
        <f>AVERAGE([1]PAA2020_segTR4_socialización!Q43:Q44)*K36</f>
        <v>0.76</v>
      </c>
      <c r="M36" s="61">
        <v>0.95</v>
      </c>
      <c r="N36" s="68">
        <f>AVERAGE('[1]Cumplimiento PlanAcción 2021'!O38:O43)*Seguimiento_PE2021!M36:M40</f>
        <v>0.86924999999999997</v>
      </c>
      <c r="O36" s="61">
        <v>1</v>
      </c>
      <c r="P36" s="90"/>
      <c r="Q36" s="50" t="s">
        <v>64</v>
      </c>
      <c r="R36" s="91" t="s">
        <v>65</v>
      </c>
      <c r="S36" s="62">
        <v>2019</v>
      </c>
      <c r="T36" s="63" t="s">
        <v>66</v>
      </c>
      <c r="U36" s="28">
        <v>11</v>
      </c>
      <c r="V36" s="28">
        <v>8</v>
      </c>
    </row>
    <row r="37" spans="1:22" ht="31.5" customHeight="1" x14ac:dyDescent="0.2">
      <c r="A37" s="50"/>
      <c r="B37" s="50"/>
      <c r="C37" s="51"/>
      <c r="D37" s="52"/>
      <c r="E37" s="52"/>
      <c r="F37" s="51"/>
      <c r="G37" s="80"/>
      <c r="H37" s="81"/>
      <c r="I37" s="56"/>
      <c r="J37" s="57"/>
      <c r="K37" s="61"/>
      <c r="L37" s="67"/>
      <c r="M37" s="61"/>
      <c r="N37" s="68"/>
      <c r="O37" s="61"/>
      <c r="P37" s="90"/>
      <c r="Q37" s="50"/>
      <c r="R37" s="91"/>
      <c r="S37" s="62">
        <v>2020</v>
      </c>
      <c r="T37" s="63" t="s">
        <v>67</v>
      </c>
    </row>
    <row r="38" spans="1:22" ht="59.25" customHeight="1" x14ac:dyDescent="0.2">
      <c r="A38" s="50"/>
      <c r="B38" s="50"/>
      <c r="C38" s="51"/>
      <c r="D38" s="52"/>
      <c r="E38" s="52"/>
      <c r="F38" s="51"/>
      <c r="G38" s="80"/>
      <c r="H38" s="81"/>
      <c r="I38" s="56"/>
      <c r="J38" s="57"/>
      <c r="K38" s="61"/>
      <c r="L38" s="67"/>
      <c r="M38" s="61"/>
      <c r="N38" s="68"/>
      <c r="O38" s="61"/>
      <c r="P38" s="90"/>
      <c r="Q38" s="50"/>
      <c r="R38" s="91"/>
      <c r="S38" s="62">
        <v>2021</v>
      </c>
      <c r="T38" s="63" t="s">
        <v>68</v>
      </c>
    </row>
    <row r="39" spans="1:22" ht="31.5" customHeight="1" x14ac:dyDescent="0.2">
      <c r="A39" s="50"/>
      <c r="B39" s="50"/>
      <c r="C39" s="51"/>
      <c r="D39" s="52"/>
      <c r="E39" s="52"/>
      <c r="F39" s="51"/>
      <c r="G39" s="80"/>
      <c r="H39" s="81"/>
      <c r="I39" s="56"/>
      <c r="J39" s="57"/>
      <c r="K39" s="61"/>
      <c r="L39" s="67"/>
      <c r="M39" s="61"/>
      <c r="N39" s="68"/>
      <c r="O39" s="61"/>
      <c r="P39" s="90"/>
      <c r="Q39" s="50"/>
      <c r="R39" s="91"/>
      <c r="S39" s="62">
        <v>2022</v>
      </c>
      <c r="T39" s="70"/>
    </row>
    <row r="40" spans="1:22" ht="26.25" customHeight="1" x14ac:dyDescent="0.2">
      <c r="A40" s="50"/>
      <c r="B40" s="50"/>
      <c r="C40" s="51"/>
      <c r="D40" s="52"/>
      <c r="E40" s="52"/>
      <c r="F40" s="51"/>
      <c r="G40" s="82"/>
      <c r="H40" s="83"/>
      <c r="I40" s="56"/>
      <c r="J40" s="57"/>
      <c r="K40" s="61"/>
      <c r="L40" s="67"/>
      <c r="M40" s="61"/>
      <c r="N40" s="68"/>
      <c r="O40" s="61"/>
      <c r="P40" s="90"/>
      <c r="Q40" s="50"/>
      <c r="R40" s="91"/>
      <c r="S40" s="62" t="s">
        <v>33</v>
      </c>
      <c r="T40" s="70"/>
    </row>
    <row r="41" spans="1:22" ht="90" hidden="1" customHeight="1" x14ac:dyDescent="0.2">
      <c r="A41" s="50"/>
      <c r="B41" s="50"/>
      <c r="C41" s="51"/>
      <c r="D41" s="52"/>
      <c r="E41" s="52"/>
      <c r="F41" s="51"/>
      <c r="G41" s="84">
        <v>0.5</v>
      </c>
      <c r="H41" s="62" t="s">
        <v>56</v>
      </c>
      <c r="I41" s="56"/>
      <c r="J41" s="57"/>
      <c r="K41" s="85">
        <v>0.8</v>
      </c>
      <c r="L41" s="86"/>
      <c r="M41" s="85">
        <v>0.95</v>
      </c>
      <c r="N41" s="87"/>
      <c r="O41" s="85">
        <v>1</v>
      </c>
      <c r="P41" s="88"/>
      <c r="Q41" s="50"/>
      <c r="R41" s="91"/>
      <c r="S41" s="89"/>
      <c r="T41" s="70"/>
    </row>
    <row r="42" spans="1:22" ht="48.75" hidden="1" customHeight="1" x14ac:dyDescent="0.2">
      <c r="A42" s="62"/>
      <c r="B42" s="62"/>
      <c r="C42" s="92"/>
      <c r="D42" s="93"/>
      <c r="E42" s="94"/>
      <c r="F42" s="92"/>
      <c r="G42" s="84"/>
      <c r="H42" s="62"/>
      <c r="I42" s="95"/>
      <c r="J42" s="96"/>
      <c r="K42" s="85"/>
      <c r="L42" s="86"/>
      <c r="M42" s="85"/>
      <c r="N42" s="87"/>
      <c r="O42" s="85"/>
      <c r="P42" s="88"/>
      <c r="Q42" s="62"/>
      <c r="R42" s="97"/>
      <c r="S42" s="89"/>
      <c r="T42" s="70"/>
    </row>
    <row r="43" spans="1:22" ht="39" customHeight="1" x14ac:dyDescent="0.2">
      <c r="A43" s="50" t="s">
        <v>52</v>
      </c>
      <c r="B43" s="50" t="s">
        <v>69</v>
      </c>
      <c r="C43" s="51" t="s">
        <v>70</v>
      </c>
      <c r="D43" s="52">
        <f>(M43*G43)+(M48*G48)+(M53*G53)</f>
        <v>0.78499999999999992</v>
      </c>
      <c r="E43" s="52">
        <f>(N43*G43)+(N48*G48)+(N53*G53)</f>
        <v>0.78499999999999992</v>
      </c>
      <c r="F43" s="51" t="s">
        <v>71</v>
      </c>
      <c r="G43" s="98">
        <v>0.5</v>
      </c>
      <c r="H43" s="99" t="s">
        <v>72</v>
      </c>
      <c r="I43" s="58">
        <v>0.2</v>
      </c>
      <c r="J43" s="66">
        <v>0.2</v>
      </c>
      <c r="K43" s="61">
        <v>0.4</v>
      </c>
      <c r="L43" s="100">
        <f>AVERAGE([1]PAA2020_segTR4_socialización!Q46:Q47)*K43</f>
        <v>0.4</v>
      </c>
      <c r="M43" s="61">
        <v>0.6</v>
      </c>
      <c r="N43" s="68">
        <f>AVERAGE('[1]Cumplimiento PlanAcción 2021'!O45:O49)*Seguimiento_PE2021!M43:M47</f>
        <v>0.6</v>
      </c>
      <c r="O43" s="61">
        <v>1</v>
      </c>
      <c r="P43" s="90"/>
      <c r="Q43" s="50" t="s">
        <v>73</v>
      </c>
      <c r="R43" s="50" t="s">
        <v>74</v>
      </c>
      <c r="S43" s="62">
        <v>2019</v>
      </c>
      <c r="T43" s="63" t="s">
        <v>75</v>
      </c>
      <c r="U43" s="28">
        <v>7</v>
      </c>
      <c r="V43" s="28">
        <v>0</v>
      </c>
    </row>
    <row r="44" spans="1:22" ht="27" customHeight="1" x14ac:dyDescent="0.2">
      <c r="A44" s="50"/>
      <c r="B44" s="50"/>
      <c r="C44" s="51"/>
      <c r="D44" s="52"/>
      <c r="E44" s="52"/>
      <c r="F44" s="51"/>
      <c r="G44" s="101"/>
      <c r="H44" s="102"/>
      <c r="I44" s="58"/>
      <c r="J44" s="66"/>
      <c r="K44" s="61"/>
      <c r="L44" s="103"/>
      <c r="M44" s="61"/>
      <c r="N44" s="68"/>
      <c r="O44" s="61"/>
      <c r="P44" s="90"/>
      <c r="Q44" s="50"/>
      <c r="R44" s="50"/>
      <c r="S44" s="62">
        <v>2020</v>
      </c>
      <c r="T44" s="63" t="s">
        <v>60</v>
      </c>
    </row>
    <row r="45" spans="1:22" ht="49.5" customHeight="1" x14ac:dyDescent="0.2">
      <c r="A45" s="50"/>
      <c r="B45" s="50"/>
      <c r="C45" s="51"/>
      <c r="D45" s="52"/>
      <c r="E45" s="52"/>
      <c r="F45" s="51"/>
      <c r="G45" s="101"/>
      <c r="H45" s="102"/>
      <c r="I45" s="58"/>
      <c r="J45" s="66"/>
      <c r="K45" s="61"/>
      <c r="L45" s="103"/>
      <c r="M45" s="61"/>
      <c r="N45" s="68"/>
      <c r="O45" s="61"/>
      <c r="P45" s="90"/>
      <c r="Q45" s="50"/>
      <c r="R45" s="50"/>
      <c r="S45" s="62">
        <v>2021</v>
      </c>
      <c r="T45" s="63" t="s">
        <v>76</v>
      </c>
    </row>
    <row r="46" spans="1:22" x14ac:dyDescent="0.2">
      <c r="A46" s="50"/>
      <c r="B46" s="50"/>
      <c r="C46" s="51"/>
      <c r="D46" s="52"/>
      <c r="E46" s="52"/>
      <c r="F46" s="51"/>
      <c r="G46" s="101"/>
      <c r="H46" s="102"/>
      <c r="I46" s="58"/>
      <c r="J46" s="66"/>
      <c r="K46" s="61"/>
      <c r="L46" s="103"/>
      <c r="M46" s="61"/>
      <c r="N46" s="68"/>
      <c r="O46" s="61"/>
      <c r="P46" s="90"/>
      <c r="Q46" s="50"/>
      <c r="R46" s="50"/>
      <c r="S46" s="62">
        <v>2022</v>
      </c>
      <c r="T46" s="70"/>
    </row>
    <row r="47" spans="1:22" x14ac:dyDescent="0.2">
      <c r="A47" s="50"/>
      <c r="B47" s="50"/>
      <c r="C47" s="51"/>
      <c r="D47" s="52"/>
      <c r="E47" s="52"/>
      <c r="F47" s="51"/>
      <c r="G47" s="104"/>
      <c r="H47" s="105"/>
      <c r="I47" s="58"/>
      <c r="J47" s="66"/>
      <c r="K47" s="61"/>
      <c r="L47" s="103"/>
      <c r="M47" s="61"/>
      <c r="N47" s="68"/>
      <c r="O47" s="61"/>
      <c r="P47" s="90"/>
      <c r="Q47" s="50"/>
      <c r="R47" s="50"/>
      <c r="S47" s="62" t="s">
        <v>33</v>
      </c>
      <c r="T47" s="70"/>
    </row>
    <row r="48" spans="1:22" ht="31.5" customHeight="1" x14ac:dyDescent="0.2">
      <c r="A48" s="50"/>
      <c r="B48" s="50"/>
      <c r="C48" s="51"/>
      <c r="D48" s="52"/>
      <c r="E48" s="52"/>
      <c r="F48" s="51" t="s">
        <v>77</v>
      </c>
      <c r="G48" s="98">
        <v>0.3</v>
      </c>
      <c r="H48" s="99" t="s">
        <v>72</v>
      </c>
      <c r="I48" s="58">
        <v>0.4</v>
      </c>
      <c r="J48" s="66">
        <v>0.4</v>
      </c>
      <c r="K48" s="61">
        <v>0.75</v>
      </c>
      <c r="L48" s="100">
        <f>AVERAGE([1]PAA2020_segTR4_socialización!Q48)*K48</f>
        <v>0.75</v>
      </c>
      <c r="M48" s="61">
        <v>0.95</v>
      </c>
      <c r="N48" s="68">
        <f>AVERAGE('[1]Cumplimiento PlanAcción 2021'!O50:O51)*Seguimiento_PE2021!M48:M52</f>
        <v>0.95</v>
      </c>
      <c r="O48" s="61">
        <v>1</v>
      </c>
      <c r="P48" s="90"/>
      <c r="Q48" s="50" t="s">
        <v>78</v>
      </c>
      <c r="R48" s="50" t="s">
        <v>79</v>
      </c>
      <c r="S48" s="62">
        <v>2019</v>
      </c>
      <c r="T48" s="63" t="s">
        <v>80</v>
      </c>
      <c r="U48" s="28">
        <v>12</v>
      </c>
      <c r="V48" s="28">
        <v>0</v>
      </c>
    </row>
    <row r="49" spans="1:22" x14ac:dyDescent="0.2">
      <c r="A49" s="50"/>
      <c r="B49" s="50"/>
      <c r="C49" s="51"/>
      <c r="D49" s="52"/>
      <c r="E49" s="52"/>
      <c r="F49" s="51"/>
      <c r="G49" s="101"/>
      <c r="H49" s="102"/>
      <c r="I49" s="58"/>
      <c r="J49" s="66"/>
      <c r="K49" s="61"/>
      <c r="L49" s="103"/>
      <c r="M49" s="61"/>
      <c r="N49" s="68"/>
      <c r="O49" s="61"/>
      <c r="P49" s="90"/>
      <c r="Q49" s="50"/>
      <c r="R49" s="50"/>
      <c r="S49" s="62">
        <v>2020</v>
      </c>
      <c r="T49" s="63" t="s">
        <v>60</v>
      </c>
    </row>
    <row r="50" spans="1:22" ht="24" x14ac:dyDescent="0.2">
      <c r="A50" s="50"/>
      <c r="B50" s="50"/>
      <c r="C50" s="51"/>
      <c r="D50" s="52"/>
      <c r="E50" s="52"/>
      <c r="F50" s="51"/>
      <c r="G50" s="101"/>
      <c r="H50" s="102"/>
      <c r="I50" s="58"/>
      <c r="J50" s="66"/>
      <c r="K50" s="61"/>
      <c r="L50" s="103"/>
      <c r="M50" s="61"/>
      <c r="N50" s="68"/>
      <c r="O50" s="61"/>
      <c r="P50" s="90"/>
      <c r="Q50" s="50"/>
      <c r="R50" s="50"/>
      <c r="S50" s="62">
        <v>2021</v>
      </c>
      <c r="T50" s="63" t="s">
        <v>81</v>
      </c>
    </row>
    <row r="51" spans="1:22" x14ac:dyDescent="0.2">
      <c r="A51" s="50"/>
      <c r="B51" s="50"/>
      <c r="C51" s="51"/>
      <c r="D51" s="52"/>
      <c r="E51" s="52"/>
      <c r="F51" s="51"/>
      <c r="G51" s="101"/>
      <c r="H51" s="102"/>
      <c r="I51" s="58"/>
      <c r="J51" s="66"/>
      <c r="K51" s="61"/>
      <c r="L51" s="103"/>
      <c r="M51" s="61"/>
      <c r="N51" s="68"/>
      <c r="O51" s="61"/>
      <c r="P51" s="90"/>
      <c r="Q51" s="50"/>
      <c r="R51" s="50"/>
      <c r="S51" s="62">
        <v>2022</v>
      </c>
      <c r="T51" s="70"/>
    </row>
    <row r="52" spans="1:22" x14ac:dyDescent="0.2">
      <c r="A52" s="50"/>
      <c r="B52" s="50"/>
      <c r="C52" s="51"/>
      <c r="D52" s="52"/>
      <c r="E52" s="52"/>
      <c r="F52" s="51"/>
      <c r="G52" s="104"/>
      <c r="H52" s="105"/>
      <c r="I52" s="58"/>
      <c r="J52" s="66"/>
      <c r="K52" s="61"/>
      <c r="L52" s="103"/>
      <c r="M52" s="61"/>
      <c r="N52" s="68"/>
      <c r="O52" s="61"/>
      <c r="P52" s="90"/>
      <c r="Q52" s="50"/>
      <c r="R52" s="50"/>
      <c r="S52" s="62" t="s">
        <v>33</v>
      </c>
      <c r="T52" s="70"/>
    </row>
    <row r="53" spans="1:22" ht="36.75" customHeight="1" x14ac:dyDescent="0.2">
      <c r="A53" s="50"/>
      <c r="B53" s="50"/>
      <c r="C53" s="51"/>
      <c r="D53" s="52"/>
      <c r="E53" s="52"/>
      <c r="F53" s="51" t="s">
        <v>82</v>
      </c>
      <c r="G53" s="98">
        <v>0.2</v>
      </c>
      <c r="H53" s="79" t="s">
        <v>72</v>
      </c>
      <c r="I53" s="58">
        <v>0.4</v>
      </c>
      <c r="J53" s="66">
        <v>0.4</v>
      </c>
      <c r="K53" s="61">
        <v>0.7</v>
      </c>
      <c r="L53" s="100">
        <f>AVERAGE([1]PAA2020_segTR4_socialización!Q49)*K53</f>
        <v>0.7</v>
      </c>
      <c r="M53" s="61">
        <v>1</v>
      </c>
      <c r="N53" s="68">
        <f>AVERAGE('[1]Cumplimiento PlanAcción 2021'!O52)*Seguimiento_PE2021!M53:M57</f>
        <v>1</v>
      </c>
      <c r="O53" s="69">
        <v>0</v>
      </c>
      <c r="P53" s="90"/>
      <c r="Q53" s="50" t="s">
        <v>83</v>
      </c>
      <c r="R53" s="50" t="s">
        <v>84</v>
      </c>
      <c r="S53" s="62">
        <v>2019</v>
      </c>
      <c r="T53" s="63" t="s">
        <v>85</v>
      </c>
      <c r="U53" s="28">
        <v>1</v>
      </c>
      <c r="V53" s="28">
        <v>0</v>
      </c>
    </row>
    <row r="54" spans="1:22" x14ac:dyDescent="0.2">
      <c r="A54" s="50"/>
      <c r="B54" s="50"/>
      <c r="C54" s="51"/>
      <c r="D54" s="52"/>
      <c r="E54" s="52"/>
      <c r="F54" s="51"/>
      <c r="G54" s="101"/>
      <c r="H54" s="81"/>
      <c r="I54" s="58"/>
      <c r="J54" s="66"/>
      <c r="K54" s="61"/>
      <c r="L54" s="103"/>
      <c r="M54" s="61"/>
      <c r="N54" s="68"/>
      <c r="O54" s="69"/>
      <c r="P54" s="90"/>
      <c r="Q54" s="50"/>
      <c r="R54" s="50"/>
      <c r="S54" s="62">
        <v>2020</v>
      </c>
      <c r="T54" s="63" t="s">
        <v>60</v>
      </c>
    </row>
    <row r="55" spans="1:22" ht="24" x14ac:dyDescent="0.2">
      <c r="A55" s="50"/>
      <c r="B55" s="50"/>
      <c r="C55" s="51"/>
      <c r="D55" s="52"/>
      <c r="E55" s="52"/>
      <c r="F55" s="51"/>
      <c r="G55" s="101"/>
      <c r="H55" s="81"/>
      <c r="I55" s="58"/>
      <c r="J55" s="66"/>
      <c r="K55" s="61"/>
      <c r="L55" s="103"/>
      <c r="M55" s="61"/>
      <c r="N55" s="68"/>
      <c r="O55" s="69"/>
      <c r="P55" s="90"/>
      <c r="Q55" s="50"/>
      <c r="R55" s="50"/>
      <c r="S55" s="62">
        <v>2021</v>
      </c>
      <c r="T55" s="63" t="s">
        <v>86</v>
      </c>
    </row>
    <row r="56" spans="1:22" x14ac:dyDescent="0.2">
      <c r="A56" s="50"/>
      <c r="B56" s="50"/>
      <c r="C56" s="51"/>
      <c r="D56" s="52"/>
      <c r="E56" s="52"/>
      <c r="F56" s="51"/>
      <c r="G56" s="101"/>
      <c r="H56" s="81"/>
      <c r="I56" s="58"/>
      <c r="J56" s="66"/>
      <c r="K56" s="61"/>
      <c r="L56" s="103"/>
      <c r="M56" s="61"/>
      <c r="N56" s="68"/>
      <c r="O56" s="69"/>
      <c r="P56" s="90"/>
      <c r="Q56" s="50"/>
      <c r="R56" s="50"/>
      <c r="S56" s="62">
        <v>2022</v>
      </c>
      <c r="T56" s="70"/>
    </row>
    <row r="57" spans="1:22" x14ac:dyDescent="0.2">
      <c r="A57" s="50"/>
      <c r="B57" s="50"/>
      <c r="C57" s="51"/>
      <c r="D57" s="52"/>
      <c r="E57" s="52"/>
      <c r="F57" s="51"/>
      <c r="G57" s="104"/>
      <c r="H57" s="83"/>
      <c r="I57" s="58"/>
      <c r="J57" s="66"/>
      <c r="K57" s="61"/>
      <c r="L57" s="103"/>
      <c r="M57" s="61"/>
      <c r="N57" s="68"/>
      <c r="O57" s="69"/>
      <c r="P57" s="90"/>
      <c r="Q57" s="50"/>
      <c r="R57" s="50"/>
      <c r="S57" s="62" t="s">
        <v>33</v>
      </c>
      <c r="T57" s="70"/>
    </row>
    <row r="58" spans="1:22" ht="63" customHeight="1" x14ac:dyDescent="0.2">
      <c r="A58" s="50" t="s">
        <v>87</v>
      </c>
      <c r="B58" s="50" t="s">
        <v>88</v>
      </c>
      <c r="C58" s="51" t="s">
        <v>89</v>
      </c>
      <c r="D58" s="106">
        <f>(M58*G58)+(M63*G63)+(M68*G68)</f>
        <v>0.95</v>
      </c>
      <c r="E58" s="106">
        <f>(N58*G58)+(N63*G63)+(N68*G68)</f>
        <v>0.91199999999999992</v>
      </c>
      <c r="F58" s="51" t="s">
        <v>90</v>
      </c>
      <c r="G58" s="98">
        <v>0.4</v>
      </c>
      <c r="H58" s="79" t="s">
        <v>91</v>
      </c>
      <c r="I58" s="58">
        <v>0.2</v>
      </c>
      <c r="J58" s="66">
        <v>0.12</v>
      </c>
      <c r="K58" s="61">
        <v>0.9</v>
      </c>
      <c r="L58" s="100">
        <f>AVERAGE([1]PAA2020_segTR4_socialización!Q51)*K58</f>
        <v>0.9</v>
      </c>
      <c r="M58" s="61">
        <v>0.95</v>
      </c>
      <c r="N58" s="107">
        <f>AVERAGE('[1]Cumplimiento PlanAcción 2021'!O54)*Seguimiento_PE2021!M58:M62</f>
        <v>0.85499999999999998</v>
      </c>
      <c r="O58" s="61">
        <v>1</v>
      </c>
      <c r="P58" s="108"/>
      <c r="Q58" s="50" t="s">
        <v>92</v>
      </c>
      <c r="R58" s="50" t="s">
        <v>93</v>
      </c>
      <c r="S58" s="62">
        <v>2019</v>
      </c>
      <c r="T58" s="63" t="s">
        <v>94</v>
      </c>
      <c r="U58" s="28">
        <v>0</v>
      </c>
      <c r="V58" s="28">
        <v>2</v>
      </c>
    </row>
    <row r="59" spans="1:22" x14ac:dyDescent="0.2">
      <c r="A59" s="50"/>
      <c r="B59" s="50"/>
      <c r="C59" s="51"/>
      <c r="D59" s="106"/>
      <c r="E59" s="106"/>
      <c r="F59" s="51"/>
      <c r="G59" s="101"/>
      <c r="H59" s="81"/>
      <c r="I59" s="58"/>
      <c r="J59" s="66"/>
      <c r="K59" s="61"/>
      <c r="L59" s="103"/>
      <c r="M59" s="61"/>
      <c r="N59" s="109"/>
      <c r="O59" s="61"/>
      <c r="P59" s="110"/>
      <c r="Q59" s="50"/>
      <c r="R59" s="50"/>
      <c r="S59" s="62">
        <v>2020</v>
      </c>
      <c r="T59" s="63" t="s">
        <v>60</v>
      </c>
    </row>
    <row r="60" spans="1:22" ht="48" x14ac:dyDescent="0.2">
      <c r="A60" s="50"/>
      <c r="B60" s="50"/>
      <c r="C60" s="51"/>
      <c r="D60" s="106"/>
      <c r="E60" s="106"/>
      <c r="F60" s="51"/>
      <c r="G60" s="101"/>
      <c r="H60" s="81"/>
      <c r="I60" s="58"/>
      <c r="J60" s="66"/>
      <c r="K60" s="61"/>
      <c r="L60" s="103"/>
      <c r="M60" s="61"/>
      <c r="N60" s="109"/>
      <c r="O60" s="61"/>
      <c r="P60" s="110"/>
      <c r="Q60" s="50"/>
      <c r="R60" s="50"/>
      <c r="S60" s="62">
        <v>2021</v>
      </c>
      <c r="T60" s="63" t="s">
        <v>95</v>
      </c>
    </row>
    <row r="61" spans="1:22" x14ac:dyDescent="0.2">
      <c r="A61" s="50"/>
      <c r="B61" s="50"/>
      <c r="C61" s="51"/>
      <c r="D61" s="106"/>
      <c r="E61" s="106"/>
      <c r="F61" s="51"/>
      <c r="G61" s="101"/>
      <c r="H61" s="81"/>
      <c r="I61" s="58"/>
      <c r="J61" s="66"/>
      <c r="K61" s="61"/>
      <c r="L61" s="103"/>
      <c r="M61" s="61"/>
      <c r="N61" s="109"/>
      <c r="O61" s="61"/>
      <c r="P61" s="110"/>
      <c r="Q61" s="50"/>
      <c r="R61" s="50"/>
      <c r="S61" s="62">
        <v>2022</v>
      </c>
      <c r="T61" s="70"/>
    </row>
    <row r="62" spans="1:22" ht="65.25" customHeight="1" x14ac:dyDescent="0.2">
      <c r="A62" s="50"/>
      <c r="B62" s="50"/>
      <c r="C62" s="51"/>
      <c r="D62" s="106"/>
      <c r="E62" s="106"/>
      <c r="F62" s="51"/>
      <c r="G62" s="104"/>
      <c r="H62" s="83"/>
      <c r="I62" s="58"/>
      <c r="J62" s="66"/>
      <c r="K62" s="61"/>
      <c r="L62" s="103"/>
      <c r="M62" s="61"/>
      <c r="N62" s="111"/>
      <c r="O62" s="61"/>
      <c r="P62" s="112"/>
      <c r="Q62" s="50"/>
      <c r="R62" s="50"/>
      <c r="S62" s="62" t="s">
        <v>33</v>
      </c>
      <c r="T62" s="70"/>
    </row>
    <row r="63" spans="1:22" ht="80.25" customHeight="1" x14ac:dyDescent="0.2">
      <c r="A63" s="50"/>
      <c r="B63" s="50"/>
      <c r="C63" s="51"/>
      <c r="D63" s="106"/>
      <c r="E63" s="106"/>
      <c r="F63" s="51" t="s">
        <v>96</v>
      </c>
      <c r="G63" s="98">
        <v>0.3</v>
      </c>
      <c r="H63" s="99" t="s">
        <v>91</v>
      </c>
      <c r="I63" s="58">
        <v>0.3</v>
      </c>
      <c r="J63" s="66">
        <v>0.28714285714285709</v>
      </c>
      <c r="K63" s="61">
        <v>0.8</v>
      </c>
      <c r="L63" s="100">
        <f>AVERAGE([1]PAA2020_segTR4_socialización!Q52)*K63</f>
        <v>0.8</v>
      </c>
      <c r="M63" s="61">
        <v>0.95</v>
      </c>
      <c r="N63" s="107">
        <f>AVERAGE('[1]Cumplimiento PlanAcción 2021'!O55)*Seguimiento_PE2021!M63:M67</f>
        <v>0.95</v>
      </c>
      <c r="O63" s="61">
        <v>1</v>
      </c>
      <c r="P63" s="108"/>
      <c r="Q63" s="50" t="s">
        <v>97</v>
      </c>
      <c r="R63" s="50" t="s">
        <v>98</v>
      </c>
      <c r="S63" s="62">
        <v>2019</v>
      </c>
      <c r="T63" s="63" t="s">
        <v>99</v>
      </c>
      <c r="U63" s="28">
        <v>5</v>
      </c>
      <c r="V63" s="28">
        <v>2</v>
      </c>
    </row>
    <row r="64" spans="1:22" x14ac:dyDescent="0.2">
      <c r="A64" s="50"/>
      <c r="B64" s="50"/>
      <c r="C64" s="51"/>
      <c r="D64" s="106"/>
      <c r="E64" s="106"/>
      <c r="F64" s="51"/>
      <c r="G64" s="101"/>
      <c r="H64" s="102"/>
      <c r="I64" s="58"/>
      <c r="J64" s="66"/>
      <c r="K64" s="61"/>
      <c r="L64" s="103"/>
      <c r="M64" s="61"/>
      <c r="N64" s="109"/>
      <c r="O64" s="61"/>
      <c r="P64" s="110"/>
      <c r="Q64" s="50"/>
      <c r="R64" s="50"/>
      <c r="S64" s="62">
        <v>2020</v>
      </c>
      <c r="T64" s="63" t="s">
        <v>60</v>
      </c>
    </row>
    <row r="65" spans="1:22" ht="24" x14ac:dyDescent="0.2">
      <c r="A65" s="50"/>
      <c r="B65" s="50"/>
      <c r="C65" s="51"/>
      <c r="D65" s="106"/>
      <c r="E65" s="106"/>
      <c r="F65" s="51"/>
      <c r="G65" s="101"/>
      <c r="H65" s="102"/>
      <c r="I65" s="58"/>
      <c r="J65" s="66"/>
      <c r="K65" s="61"/>
      <c r="L65" s="103"/>
      <c r="M65" s="61"/>
      <c r="N65" s="109"/>
      <c r="O65" s="61"/>
      <c r="P65" s="110"/>
      <c r="Q65" s="50"/>
      <c r="R65" s="50"/>
      <c r="S65" s="62">
        <v>2021</v>
      </c>
      <c r="T65" s="63" t="s">
        <v>86</v>
      </c>
    </row>
    <row r="66" spans="1:22" x14ac:dyDescent="0.2">
      <c r="A66" s="50"/>
      <c r="B66" s="50"/>
      <c r="C66" s="51"/>
      <c r="D66" s="106"/>
      <c r="E66" s="106"/>
      <c r="F66" s="51"/>
      <c r="G66" s="101"/>
      <c r="H66" s="102"/>
      <c r="I66" s="58"/>
      <c r="J66" s="66"/>
      <c r="K66" s="61"/>
      <c r="L66" s="103"/>
      <c r="M66" s="61"/>
      <c r="N66" s="109"/>
      <c r="O66" s="61"/>
      <c r="P66" s="110"/>
      <c r="Q66" s="50"/>
      <c r="R66" s="50"/>
      <c r="S66" s="62">
        <v>2022</v>
      </c>
      <c r="T66" s="70"/>
    </row>
    <row r="67" spans="1:22" x14ac:dyDescent="0.2">
      <c r="A67" s="50"/>
      <c r="B67" s="50"/>
      <c r="C67" s="51"/>
      <c r="D67" s="106"/>
      <c r="E67" s="106"/>
      <c r="F67" s="51"/>
      <c r="G67" s="104"/>
      <c r="H67" s="105"/>
      <c r="I67" s="58"/>
      <c r="J67" s="66"/>
      <c r="K67" s="61"/>
      <c r="L67" s="103"/>
      <c r="M67" s="61"/>
      <c r="N67" s="111"/>
      <c r="O67" s="61"/>
      <c r="P67" s="112"/>
      <c r="Q67" s="50"/>
      <c r="R67" s="50"/>
      <c r="S67" s="62" t="s">
        <v>33</v>
      </c>
      <c r="T67" s="70"/>
    </row>
    <row r="68" spans="1:22" ht="75" customHeight="1" x14ac:dyDescent="0.2">
      <c r="A68" s="50"/>
      <c r="B68" s="50"/>
      <c r="C68" s="51"/>
      <c r="D68" s="106"/>
      <c r="E68" s="106"/>
      <c r="F68" s="51" t="s">
        <v>100</v>
      </c>
      <c r="G68" s="98">
        <v>0.3</v>
      </c>
      <c r="H68" s="79" t="s">
        <v>101</v>
      </c>
      <c r="I68" s="58">
        <v>0.5</v>
      </c>
      <c r="J68" s="66">
        <v>0.44999999999999996</v>
      </c>
      <c r="K68" s="61">
        <v>0.9</v>
      </c>
      <c r="L68" s="100">
        <f>AVERAGE([1]PAA2020_segTR4_socialización!Q53)*K68</f>
        <v>0.81</v>
      </c>
      <c r="M68" s="61">
        <v>0.95</v>
      </c>
      <c r="N68" s="107">
        <f>AVERAGE('[1]Cumplimiento PlanAcción 2021'!O56:O58)*Seguimiento_PE2021!M68:M72</f>
        <v>0.95</v>
      </c>
      <c r="O68" s="61">
        <v>1</v>
      </c>
      <c r="P68" s="108"/>
      <c r="Q68" s="50" t="s">
        <v>102</v>
      </c>
      <c r="R68" s="50" t="s">
        <v>103</v>
      </c>
      <c r="S68" s="62">
        <v>2019</v>
      </c>
      <c r="T68" s="63" t="s">
        <v>104</v>
      </c>
      <c r="U68" s="28">
        <v>2</v>
      </c>
      <c r="V68" s="28">
        <v>2</v>
      </c>
    </row>
    <row r="69" spans="1:22" ht="24" x14ac:dyDescent="0.2">
      <c r="A69" s="50"/>
      <c r="B69" s="50"/>
      <c r="C69" s="51"/>
      <c r="D69" s="106"/>
      <c r="E69" s="106"/>
      <c r="F69" s="51"/>
      <c r="G69" s="101"/>
      <c r="H69" s="81"/>
      <c r="I69" s="58"/>
      <c r="J69" s="66"/>
      <c r="K69" s="61"/>
      <c r="L69" s="103"/>
      <c r="M69" s="61"/>
      <c r="N69" s="109"/>
      <c r="O69" s="61"/>
      <c r="P69" s="110"/>
      <c r="Q69" s="50"/>
      <c r="R69" s="50"/>
      <c r="S69" s="62">
        <v>2020</v>
      </c>
      <c r="T69" s="63" t="s">
        <v>105</v>
      </c>
    </row>
    <row r="70" spans="1:22" ht="24" x14ac:dyDescent="0.2">
      <c r="A70" s="50"/>
      <c r="B70" s="50"/>
      <c r="C70" s="51"/>
      <c r="D70" s="106"/>
      <c r="E70" s="106"/>
      <c r="F70" s="51"/>
      <c r="G70" s="101"/>
      <c r="H70" s="81"/>
      <c r="I70" s="58"/>
      <c r="J70" s="66"/>
      <c r="K70" s="61"/>
      <c r="L70" s="103"/>
      <c r="M70" s="61"/>
      <c r="N70" s="109"/>
      <c r="O70" s="61"/>
      <c r="P70" s="110"/>
      <c r="Q70" s="50"/>
      <c r="R70" s="50"/>
      <c r="S70" s="62">
        <v>2021</v>
      </c>
      <c r="T70" s="63" t="s">
        <v>106</v>
      </c>
    </row>
    <row r="71" spans="1:22" x14ac:dyDescent="0.2">
      <c r="A71" s="50"/>
      <c r="B71" s="50"/>
      <c r="C71" s="51"/>
      <c r="D71" s="106"/>
      <c r="E71" s="106"/>
      <c r="F71" s="51"/>
      <c r="G71" s="101"/>
      <c r="H71" s="81"/>
      <c r="I71" s="58"/>
      <c r="J71" s="66"/>
      <c r="K71" s="61"/>
      <c r="L71" s="103"/>
      <c r="M71" s="61"/>
      <c r="N71" s="109"/>
      <c r="O71" s="61"/>
      <c r="P71" s="110"/>
      <c r="Q71" s="50"/>
      <c r="R71" s="50"/>
      <c r="S71" s="62">
        <v>2022</v>
      </c>
      <c r="T71" s="70"/>
    </row>
    <row r="72" spans="1:22" x14ac:dyDescent="0.2">
      <c r="A72" s="50"/>
      <c r="B72" s="50"/>
      <c r="C72" s="51"/>
      <c r="D72" s="106"/>
      <c r="E72" s="106"/>
      <c r="F72" s="51"/>
      <c r="G72" s="104"/>
      <c r="H72" s="83"/>
      <c r="I72" s="58"/>
      <c r="J72" s="66"/>
      <c r="K72" s="61"/>
      <c r="L72" s="103"/>
      <c r="M72" s="61"/>
      <c r="N72" s="111"/>
      <c r="O72" s="61"/>
      <c r="P72" s="112"/>
      <c r="Q72" s="50"/>
      <c r="R72" s="50"/>
      <c r="S72" s="62" t="s">
        <v>33</v>
      </c>
      <c r="T72" s="70"/>
    </row>
    <row r="73" spans="1:22" ht="86.25" customHeight="1" x14ac:dyDescent="0.2">
      <c r="A73" s="50" t="s">
        <v>107</v>
      </c>
      <c r="B73" s="50" t="s">
        <v>108</v>
      </c>
      <c r="C73" s="51" t="s">
        <v>109</v>
      </c>
      <c r="D73" s="52">
        <f>(M73*G73)+(M78*G78)</f>
        <v>0.95</v>
      </c>
      <c r="E73" s="52">
        <f>(N73*G73)+(N78*G78)</f>
        <v>0.86924999999999997</v>
      </c>
      <c r="F73" s="51" t="s">
        <v>110</v>
      </c>
      <c r="G73" s="98">
        <v>0.5</v>
      </c>
      <c r="H73" s="99" t="s">
        <v>111</v>
      </c>
      <c r="I73" s="58">
        <v>0.2</v>
      </c>
      <c r="J73" s="66">
        <v>0.18600000000000003</v>
      </c>
      <c r="K73" s="61">
        <v>0.9</v>
      </c>
      <c r="L73" s="100">
        <f>AVERAGE([1]PAA2020_segTR4_socialización!Q55:Q56)*K73</f>
        <v>0.9</v>
      </c>
      <c r="M73" s="61">
        <v>0.95</v>
      </c>
      <c r="N73" s="107">
        <f>AVERAGE('[1]Cumplimiento PlanAcción 2021'!O60)*Seguimiento_PE2021!M73:M77</f>
        <v>0.95</v>
      </c>
      <c r="O73" s="61">
        <v>1</v>
      </c>
      <c r="P73" s="108"/>
      <c r="Q73" s="50" t="s">
        <v>112</v>
      </c>
      <c r="R73" s="50" t="s">
        <v>113</v>
      </c>
      <c r="S73" s="62">
        <v>2019</v>
      </c>
      <c r="T73" s="63" t="s">
        <v>114</v>
      </c>
      <c r="U73" s="28">
        <v>5</v>
      </c>
      <c r="V73" s="28">
        <v>4</v>
      </c>
    </row>
    <row r="74" spans="1:22" ht="25.5" customHeight="1" x14ac:dyDescent="0.2">
      <c r="A74" s="50"/>
      <c r="B74" s="50"/>
      <c r="C74" s="51"/>
      <c r="D74" s="52"/>
      <c r="E74" s="52"/>
      <c r="F74" s="51"/>
      <c r="G74" s="101"/>
      <c r="H74" s="102"/>
      <c r="I74" s="58"/>
      <c r="J74" s="66"/>
      <c r="K74" s="61"/>
      <c r="L74" s="103"/>
      <c r="M74" s="61"/>
      <c r="N74" s="109"/>
      <c r="O74" s="61"/>
      <c r="P74" s="110"/>
      <c r="Q74" s="50"/>
      <c r="R74" s="50"/>
      <c r="S74" s="62">
        <v>2020</v>
      </c>
      <c r="T74" s="63" t="s">
        <v>60</v>
      </c>
    </row>
    <row r="75" spans="1:22" ht="23.25" customHeight="1" x14ac:dyDescent="0.2">
      <c r="A75" s="50"/>
      <c r="B75" s="50"/>
      <c r="C75" s="51"/>
      <c r="D75" s="52"/>
      <c r="E75" s="52"/>
      <c r="F75" s="51"/>
      <c r="G75" s="101"/>
      <c r="H75" s="102"/>
      <c r="I75" s="58"/>
      <c r="J75" s="66"/>
      <c r="K75" s="61"/>
      <c r="L75" s="103"/>
      <c r="M75" s="61"/>
      <c r="N75" s="109"/>
      <c r="O75" s="61"/>
      <c r="P75" s="110"/>
      <c r="Q75" s="50"/>
      <c r="R75" s="50"/>
      <c r="S75" s="62">
        <v>2021</v>
      </c>
      <c r="T75" s="63" t="s">
        <v>115</v>
      </c>
    </row>
    <row r="76" spans="1:22" ht="15.75" customHeight="1" x14ac:dyDescent="0.2">
      <c r="A76" s="50"/>
      <c r="B76" s="50"/>
      <c r="C76" s="51"/>
      <c r="D76" s="52"/>
      <c r="E76" s="52"/>
      <c r="F76" s="51"/>
      <c r="G76" s="101"/>
      <c r="H76" s="102"/>
      <c r="I76" s="58"/>
      <c r="J76" s="66"/>
      <c r="K76" s="61"/>
      <c r="L76" s="103"/>
      <c r="M76" s="61"/>
      <c r="N76" s="109"/>
      <c r="O76" s="61"/>
      <c r="P76" s="110"/>
      <c r="Q76" s="50"/>
      <c r="R76" s="50"/>
      <c r="S76" s="62">
        <v>2022</v>
      </c>
      <c r="T76" s="70"/>
    </row>
    <row r="77" spans="1:22" x14ac:dyDescent="0.2">
      <c r="A77" s="50"/>
      <c r="B77" s="50"/>
      <c r="C77" s="51"/>
      <c r="D77" s="52"/>
      <c r="E77" s="52"/>
      <c r="F77" s="51"/>
      <c r="G77" s="104"/>
      <c r="H77" s="105"/>
      <c r="I77" s="58"/>
      <c r="J77" s="66"/>
      <c r="K77" s="61"/>
      <c r="L77" s="103"/>
      <c r="M77" s="61"/>
      <c r="N77" s="111"/>
      <c r="O77" s="61"/>
      <c r="P77" s="112"/>
      <c r="Q77" s="50"/>
      <c r="R77" s="50"/>
      <c r="S77" s="62" t="s">
        <v>33</v>
      </c>
      <c r="T77" s="70"/>
    </row>
    <row r="78" spans="1:22" ht="33" customHeight="1" x14ac:dyDescent="0.2">
      <c r="A78" s="50"/>
      <c r="B78" s="50"/>
      <c r="C78" s="51"/>
      <c r="D78" s="52"/>
      <c r="E78" s="52"/>
      <c r="F78" s="51" t="s">
        <v>116</v>
      </c>
      <c r="G78" s="98">
        <v>0.5</v>
      </c>
      <c r="H78" s="99" t="s">
        <v>117</v>
      </c>
      <c r="I78" s="58">
        <v>0.3</v>
      </c>
      <c r="J78" s="66">
        <v>0.3</v>
      </c>
      <c r="K78" s="61">
        <v>0.9</v>
      </c>
      <c r="L78" s="100">
        <f>AVERAGE([1]PAA2020_segTR4_socialización!Q57)*K78</f>
        <v>0.9</v>
      </c>
      <c r="M78" s="61">
        <v>0.95</v>
      </c>
      <c r="N78" s="113">
        <f>AVERAGE('[1]Cumplimiento PlanAcción 2021'!O61)*Seguimiento_PE2021!M78:M82</f>
        <v>0.78849999999999998</v>
      </c>
      <c r="O78" s="61">
        <v>1</v>
      </c>
      <c r="P78" s="108"/>
      <c r="Q78" s="50" t="s">
        <v>118</v>
      </c>
      <c r="R78" s="50" t="s">
        <v>119</v>
      </c>
      <c r="S78" s="62">
        <v>2019</v>
      </c>
      <c r="T78" s="63" t="s">
        <v>120</v>
      </c>
      <c r="U78" s="28">
        <v>5</v>
      </c>
      <c r="V78" s="28">
        <v>0</v>
      </c>
    </row>
    <row r="79" spans="1:22" x14ac:dyDescent="0.2">
      <c r="A79" s="50"/>
      <c r="B79" s="50"/>
      <c r="C79" s="51"/>
      <c r="D79" s="52"/>
      <c r="E79" s="52"/>
      <c r="F79" s="51"/>
      <c r="G79" s="101"/>
      <c r="H79" s="102"/>
      <c r="I79" s="58"/>
      <c r="J79" s="66"/>
      <c r="K79" s="61"/>
      <c r="L79" s="103"/>
      <c r="M79" s="61"/>
      <c r="N79" s="114"/>
      <c r="O79" s="61"/>
      <c r="P79" s="110"/>
      <c r="Q79" s="50"/>
      <c r="R79" s="50"/>
      <c r="S79" s="62">
        <v>2020</v>
      </c>
      <c r="T79" s="63" t="s">
        <v>60</v>
      </c>
    </row>
    <row r="80" spans="1:22" ht="48" x14ac:dyDescent="0.2">
      <c r="A80" s="50"/>
      <c r="B80" s="50"/>
      <c r="C80" s="51"/>
      <c r="D80" s="52"/>
      <c r="E80" s="52"/>
      <c r="F80" s="51"/>
      <c r="G80" s="101"/>
      <c r="H80" s="102"/>
      <c r="I80" s="58"/>
      <c r="J80" s="66"/>
      <c r="K80" s="61"/>
      <c r="L80" s="103"/>
      <c r="M80" s="61"/>
      <c r="N80" s="114"/>
      <c r="O80" s="61"/>
      <c r="P80" s="110"/>
      <c r="Q80" s="50"/>
      <c r="R80" s="50"/>
      <c r="S80" s="62">
        <v>2021</v>
      </c>
      <c r="T80" s="63" t="s">
        <v>121</v>
      </c>
    </row>
    <row r="81" spans="1:22" x14ac:dyDescent="0.2">
      <c r="A81" s="50"/>
      <c r="B81" s="50"/>
      <c r="C81" s="51"/>
      <c r="D81" s="52"/>
      <c r="E81" s="52"/>
      <c r="F81" s="51"/>
      <c r="G81" s="101"/>
      <c r="H81" s="102"/>
      <c r="I81" s="58"/>
      <c r="J81" s="66"/>
      <c r="K81" s="61"/>
      <c r="L81" s="103"/>
      <c r="M81" s="61"/>
      <c r="N81" s="114"/>
      <c r="O81" s="61"/>
      <c r="P81" s="110"/>
      <c r="Q81" s="50"/>
      <c r="R81" s="50"/>
      <c r="S81" s="62">
        <v>2022</v>
      </c>
      <c r="T81" s="70"/>
    </row>
    <row r="82" spans="1:22" x14ac:dyDescent="0.2">
      <c r="A82" s="50"/>
      <c r="B82" s="50"/>
      <c r="C82" s="51"/>
      <c r="D82" s="52"/>
      <c r="E82" s="52"/>
      <c r="F82" s="51"/>
      <c r="G82" s="104"/>
      <c r="H82" s="105"/>
      <c r="I82" s="58"/>
      <c r="J82" s="66"/>
      <c r="K82" s="61"/>
      <c r="L82" s="103"/>
      <c r="M82" s="61"/>
      <c r="N82" s="115"/>
      <c r="O82" s="61"/>
      <c r="P82" s="112"/>
      <c r="Q82" s="50"/>
      <c r="R82" s="50"/>
      <c r="S82" s="62" t="s">
        <v>33</v>
      </c>
      <c r="T82" s="70"/>
    </row>
    <row r="83" spans="1:22" ht="93" customHeight="1" x14ac:dyDescent="0.2">
      <c r="A83" s="50" t="s">
        <v>87</v>
      </c>
      <c r="B83" s="50" t="s">
        <v>122</v>
      </c>
      <c r="C83" s="51" t="s">
        <v>123</v>
      </c>
      <c r="D83" s="106">
        <f>(M83*G83)+(M88*G88)</f>
        <v>0.95</v>
      </c>
      <c r="E83" s="106">
        <f>(N83*G83)+(N88*G88)</f>
        <v>0.95</v>
      </c>
      <c r="F83" s="51" t="s">
        <v>124</v>
      </c>
      <c r="G83" s="98">
        <v>0.6</v>
      </c>
      <c r="H83" s="99" t="s">
        <v>125</v>
      </c>
      <c r="I83" s="58">
        <v>0.1</v>
      </c>
      <c r="J83" s="66">
        <v>9.7000000000000003E-2</v>
      </c>
      <c r="K83" s="61">
        <v>0.9</v>
      </c>
      <c r="L83" s="100">
        <f>AVERAGE([1]PAA2020_segTR4_socialización!Q59)*K83</f>
        <v>0.9</v>
      </c>
      <c r="M83" s="61">
        <v>0.95</v>
      </c>
      <c r="N83" s="107">
        <f>AVERAGE('[1]Cumplimiento PlanAcción 2021'!O63:O64)*Seguimiento_PE2021!M83:M87</f>
        <v>0.95</v>
      </c>
      <c r="O83" s="61">
        <v>1</v>
      </c>
      <c r="P83" s="108"/>
      <c r="Q83" s="50" t="s">
        <v>126</v>
      </c>
      <c r="R83" s="50" t="s">
        <v>127</v>
      </c>
      <c r="S83" s="62">
        <v>2019</v>
      </c>
      <c r="T83" s="63" t="s">
        <v>128</v>
      </c>
      <c r="U83" s="28">
        <v>4</v>
      </c>
      <c r="V83" s="28">
        <v>1</v>
      </c>
    </row>
    <row r="84" spans="1:22" x14ac:dyDescent="0.2">
      <c r="A84" s="50"/>
      <c r="B84" s="50"/>
      <c r="C84" s="51"/>
      <c r="D84" s="106"/>
      <c r="E84" s="106"/>
      <c r="F84" s="51"/>
      <c r="G84" s="101"/>
      <c r="H84" s="102"/>
      <c r="I84" s="58"/>
      <c r="J84" s="66"/>
      <c r="K84" s="61"/>
      <c r="L84" s="103"/>
      <c r="M84" s="61"/>
      <c r="N84" s="109"/>
      <c r="O84" s="61"/>
      <c r="P84" s="110"/>
      <c r="Q84" s="50"/>
      <c r="R84" s="50"/>
      <c r="S84" s="62">
        <v>2020</v>
      </c>
      <c r="T84" s="63" t="s">
        <v>60</v>
      </c>
    </row>
    <row r="85" spans="1:22" ht="24" x14ac:dyDescent="0.2">
      <c r="A85" s="50"/>
      <c r="B85" s="50"/>
      <c r="C85" s="51"/>
      <c r="D85" s="106"/>
      <c r="E85" s="106"/>
      <c r="F85" s="51"/>
      <c r="G85" s="101"/>
      <c r="H85" s="102"/>
      <c r="I85" s="58"/>
      <c r="J85" s="66"/>
      <c r="K85" s="61"/>
      <c r="L85" s="103"/>
      <c r="M85" s="61"/>
      <c r="N85" s="109"/>
      <c r="O85" s="61"/>
      <c r="P85" s="110"/>
      <c r="Q85" s="50"/>
      <c r="R85" s="50"/>
      <c r="S85" s="62">
        <v>2021</v>
      </c>
      <c r="T85" s="63" t="s">
        <v>129</v>
      </c>
    </row>
    <row r="86" spans="1:22" x14ac:dyDescent="0.2">
      <c r="A86" s="50"/>
      <c r="B86" s="50"/>
      <c r="C86" s="51"/>
      <c r="D86" s="106"/>
      <c r="E86" s="106"/>
      <c r="F86" s="51"/>
      <c r="G86" s="101"/>
      <c r="H86" s="102"/>
      <c r="I86" s="58"/>
      <c r="J86" s="66"/>
      <c r="K86" s="61"/>
      <c r="L86" s="103"/>
      <c r="M86" s="61"/>
      <c r="N86" s="109"/>
      <c r="O86" s="61"/>
      <c r="P86" s="110"/>
      <c r="Q86" s="50"/>
      <c r="R86" s="50"/>
      <c r="S86" s="62">
        <v>2022</v>
      </c>
      <c r="T86" s="70"/>
    </row>
    <row r="87" spans="1:22" x14ac:dyDescent="0.2">
      <c r="A87" s="50"/>
      <c r="B87" s="50"/>
      <c r="C87" s="51"/>
      <c r="D87" s="106"/>
      <c r="E87" s="106"/>
      <c r="F87" s="51"/>
      <c r="G87" s="104"/>
      <c r="H87" s="105"/>
      <c r="I87" s="58"/>
      <c r="J87" s="66"/>
      <c r="K87" s="61"/>
      <c r="L87" s="103"/>
      <c r="M87" s="61"/>
      <c r="N87" s="111"/>
      <c r="O87" s="61"/>
      <c r="P87" s="112"/>
      <c r="Q87" s="50"/>
      <c r="R87" s="50"/>
      <c r="S87" s="62" t="s">
        <v>33</v>
      </c>
      <c r="T87" s="70"/>
    </row>
    <row r="88" spans="1:22" ht="48.75" customHeight="1" x14ac:dyDescent="0.2">
      <c r="A88" s="50"/>
      <c r="B88" s="50"/>
      <c r="C88" s="51"/>
      <c r="D88" s="106"/>
      <c r="E88" s="106"/>
      <c r="F88" s="51" t="s">
        <v>130</v>
      </c>
      <c r="G88" s="98">
        <v>0.4</v>
      </c>
      <c r="H88" s="99" t="s">
        <v>125</v>
      </c>
      <c r="I88" s="58">
        <v>0.15</v>
      </c>
      <c r="J88" s="66">
        <v>0.15</v>
      </c>
      <c r="K88" s="61">
        <v>0.9</v>
      </c>
      <c r="L88" s="100">
        <f>AVERAGE([1]PAA2020_segTR4_socialización!Q60:Q61)*K88</f>
        <v>0.9</v>
      </c>
      <c r="M88" s="61">
        <v>0.95</v>
      </c>
      <c r="N88" s="113">
        <f>AVERAGE('[1]Cumplimiento PlanAcción 2021'!O65:O66)*Seguimiento_PE2021!M88:M92</f>
        <v>0.95</v>
      </c>
      <c r="O88" s="61">
        <v>1</v>
      </c>
      <c r="P88" s="108"/>
      <c r="Q88" s="50" t="s">
        <v>131</v>
      </c>
      <c r="R88" s="50" t="s">
        <v>132</v>
      </c>
      <c r="S88" s="62">
        <v>2019</v>
      </c>
      <c r="T88" s="63" t="s">
        <v>75</v>
      </c>
      <c r="U88" s="28">
        <v>7</v>
      </c>
    </row>
    <row r="89" spans="1:22" x14ac:dyDescent="0.2">
      <c r="A89" s="50"/>
      <c r="B89" s="50"/>
      <c r="C89" s="51"/>
      <c r="D89" s="106"/>
      <c r="E89" s="106"/>
      <c r="F89" s="51"/>
      <c r="G89" s="101"/>
      <c r="H89" s="102"/>
      <c r="I89" s="58"/>
      <c r="J89" s="66"/>
      <c r="K89" s="61"/>
      <c r="L89" s="103"/>
      <c r="M89" s="61"/>
      <c r="N89" s="114"/>
      <c r="O89" s="61"/>
      <c r="P89" s="110"/>
      <c r="Q89" s="50"/>
      <c r="R89" s="50"/>
      <c r="S89" s="62">
        <v>2020</v>
      </c>
      <c r="T89" s="63" t="s">
        <v>60</v>
      </c>
    </row>
    <row r="90" spans="1:22" ht="24" x14ac:dyDescent="0.2">
      <c r="A90" s="50"/>
      <c r="B90" s="50"/>
      <c r="C90" s="51"/>
      <c r="D90" s="106"/>
      <c r="E90" s="106"/>
      <c r="F90" s="51"/>
      <c r="G90" s="101"/>
      <c r="H90" s="102"/>
      <c r="I90" s="58"/>
      <c r="J90" s="66"/>
      <c r="K90" s="61"/>
      <c r="L90" s="103"/>
      <c r="M90" s="61"/>
      <c r="N90" s="114"/>
      <c r="O90" s="61"/>
      <c r="P90" s="110"/>
      <c r="Q90" s="50"/>
      <c r="R90" s="50"/>
      <c r="S90" s="62">
        <v>2021</v>
      </c>
      <c r="T90" s="63" t="s">
        <v>129</v>
      </c>
    </row>
    <row r="91" spans="1:22" x14ac:dyDescent="0.2">
      <c r="A91" s="50"/>
      <c r="B91" s="50"/>
      <c r="C91" s="51"/>
      <c r="D91" s="106"/>
      <c r="E91" s="106"/>
      <c r="F91" s="51"/>
      <c r="G91" s="101"/>
      <c r="H91" s="102"/>
      <c r="I91" s="58"/>
      <c r="J91" s="66"/>
      <c r="K91" s="61"/>
      <c r="L91" s="103"/>
      <c r="M91" s="61"/>
      <c r="N91" s="114"/>
      <c r="O91" s="61"/>
      <c r="P91" s="110"/>
      <c r="Q91" s="50"/>
      <c r="R91" s="50"/>
      <c r="S91" s="62">
        <v>2022</v>
      </c>
      <c r="T91" s="70"/>
    </row>
    <row r="92" spans="1:22" x14ac:dyDescent="0.2">
      <c r="A92" s="50"/>
      <c r="B92" s="50"/>
      <c r="C92" s="51"/>
      <c r="D92" s="106"/>
      <c r="E92" s="106"/>
      <c r="F92" s="51"/>
      <c r="G92" s="104"/>
      <c r="H92" s="105"/>
      <c r="I92" s="58"/>
      <c r="J92" s="66"/>
      <c r="K92" s="61"/>
      <c r="L92" s="103"/>
      <c r="M92" s="61"/>
      <c r="N92" s="115"/>
      <c r="O92" s="61"/>
      <c r="P92" s="112"/>
      <c r="Q92" s="50"/>
      <c r="R92" s="50"/>
      <c r="S92" s="62" t="s">
        <v>33</v>
      </c>
      <c r="T92" s="70"/>
    </row>
    <row r="93" spans="1:22" ht="81" customHeight="1" x14ac:dyDescent="0.2">
      <c r="A93" s="50" t="s">
        <v>52</v>
      </c>
      <c r="B93" s="50" t="s">
        <v>133</v>
      </c>
      <c r="C93" s="51" t="s">
        <v>134</v>
      </c>
      <c r="D93" s="106">
        <f>(M93*G93)+(M98*G98)+(M103*G103)</f>
        <v>0.95</v>
      </c>
      <c r="E93" s="106">
        <f>(N93*G93)+(N98*G98)+(N103*G103)</f>
        <v>0.94524999999999992</v>
      </c>
      <c r="F93" s="51" t="s">
        <v>135</v>
      </c>
      <c r="G93" s="98">
        <v>0.4</v>
      </c>
      <c r="H93" s="79" t="s">
        <v>63</v>
      </c>
      <c r="I93" s="58">
        <v>0.1</v>
      </c>
      <c r="J93" s="66">
        <v>9.8799999999999999E-2</v>
      </c>
      <c r="K93" s="61">
        <v>0.7</v>
      </c>
      <c r="L93" s="100">
        <f>AVERAGE([1]PAA2020_segTR4_socialización!Q63:Q64)*K93</f>
        <v>0.7</v>
      </c>
      <c r="M93" s="61">
        <v>0.95</v>
      </c>
      <c r="N93" s="68">
        <f>AVERAGE('[1]Cumplimiento PlanAcción 2021'!O68:O70)*Seguimiento_PE2021!M93:M97</f>
        <v>0.95</v>
      </c>
      <c r="O93" s="61">
        <v>1</v>
      </c>
      <c r="P93" s="90"/>
      <c r="Q93" s="50" t="s">
        <v>136</v>
      </c>
      <c r="R93" s="116" t="s">
        <v>137</v>
      </c>
      <c r="S93" s="62">
        <v>2019</v>
      </c>
      <c r="T93" s="63" t="s">
        <v>138</v>
      </c>
      <c r="U93" s="117">
        <v>4</v>
      </c>
      <c r="V93" s="117">
        <v>1</v>
      </c>
    </row>
    <row r="94" spans="1:22" x14ac:dyDescent="0.2">
      <c r="A94" s="50"/>
      <c r="B94" s="50"/>
      <c r="C94" s="51"/>
      <c r="D94" s="106"/>
      <c r="E94" s="106"/>
      <c r="F94" s="51"/>
      <c r="G94" s="101"/>
      <c r="H94" s="81"/>
      <c r="I94" s="58"/>
      <c r="J94" s="66"/>
      <c r="K94" s="61"/>
      <c r="L94" s="103"/>
      <c r="M94" s="61"/>
      <c r="N94" s="68"/>
      <c r="O94" s="61"/>
      <c r="P94" s="90"/>
      <c r="Q94" s="50"/>
      <c r="R94" s="116"/>
      <c r="S94" s="62">
        <v>2020</v>
      </c>
      <c r="T94" s="63" t="s">
        <v>60</v>
      </c>
      <c r="U94" s="117"/>
      <c r="V94" s="117"/>
    </row>
    <row r="95" spans="1:22" ht="24" x14ac:dyDescent="0.2">
      <c r="A95" s="50"/>
      <c r="B95" s="50"/>
      <c r="C95" s="51"/>
      <c r="D95" s="106"/>
      <c r="E95" s="106"/>
      <c r="F95" s="51"/>
      <c r="G95" s="101"/>
      <c r="H95" s="81"/>
      <c r="I95" s="58"/>
      <c r="J95" s="66"/>
      <c r="K95" s="61"/>
      <c r="L95" s="103"/>
      <c r="M95" s="61"/>
      <c r="N95" s="68"/>
      <c r="O95" s="61"/>
      <c r="P95" s="90"/>
      <c r="Q95" s="50"/>
      <c r="R95" s="116"/>
      <c r="S95" s="62">
        <v>2021</v>
      </c>
      <c r="T95" s="63" t="s">
        <v>139</v>
      </c>
      <c r="U95" s="117"/>
      <c r="V95" s="117"/>
    </row>
    <row r="96" spans="1:22" x14ac:dyDescent="0.2">
      <c r="A96" s="50"/>
      <c r="B96" s="50"/>
      <c r="C96" s="51"/>
      <c r="D96" s="106"/>
      <c r="E96" s="106"/>
      <c r="F96" s="51"/>
      <c r="G96" s="101"/>
      <c r="H96" s="81"/>
      <c r="I96" s="58"/>
      <c r="J96" s="66"/>
      <c r="K96" s="61"/>
      <c r="L96" s="103"/>
      <c r="M96" s="61"/>
      <c r="N96" s="68"/>
      <c r="O96" s="61"/>
      <c r="P96" s="90"/>
      <c r="Q96" s="50"/>
      <c r="R96" s="116"/>
      <c r="S96" s="62">
        <v>2022</v>
      </c>
      <c r="T96" s="70"/>
      <c r="U96" s="117"/>
      <c r="V96" s="117"/>
    </row>
    <row r="97" spans="1:23" x14ac:dyDescent="0.2">
      <c r="A97" s="50"/>
      <c r="B97" s="50"/>
      <c r="C97" s="51"/>
      <c r="D97" s="106"/>
      <c r="E97" s="106"/>
      <c r="F97" s="51"/>
      <c r="G97" s="104"/>
      <c r="H97" s="83"/>
      <c r="I97" s="58"/>
      <c r="J97" s="66"/>
      <c r="K97" s="61"/>
      <c r="L97" s="103"/>
      <c r="M97" s="61"/>
      <c r="N97" s="68"/>
      <c r="O97" s="61"/>
      <c r="P97" s="90"/>
      <c r="Q97" s="50"/>
      <c r="R97" s="116"/>
      <c r="S97" s="62" t="s">
        <v>33</v>
      </c>
      <c r="T97" s="70"/>
      <c r="U97" s="117"/>
      <c r="V97" s="117"/>
    </row>
    <row r="98" spans="1:23" ht="72.75" customHeight="1" x14ac:dyDescent="0.2">
      <c r="A98" s="50"/>
      <c r="B98" s="50"/>
      <c r="C98" s="51"/>
      <c r="D98" s="106"/>
      <c r="E98" s="106"/>
      <c r="F98" s="51" t="s">
        <v>140</v>
      </c>
      <c r="G98" s="98">
        <v>0.3</v>
      </c>
      <c r="H98" s="79" t="s">
        <v>63</v>
      </c>
      <c r="I98" s="58">
        <v>0.2</v>
      </c>
      <c r="J98" s="66">
        <v>0.16333333333333336</v>
      </c>
      <c r="K98" s="61">
        <v>0.6</v>
      </c>
      <c r="L98" s="100">
        <f>AVERAGE([1]PAA2020_segTR4_socialización!Q65:Q67)*K98</f>
        <v>0.57999999999999996</v>
      </c>
      <c r="M98" s="61">
        <v>0.95</v>
      </c>
      <c r="N98" s="68">
        <f>AVERAGE('[1]Cumplimiento PlanAcción 2021'!O71:O73)*Seguimiento_PE2021!M98:M102</f>
        <v>0.9341666666666667</v>
      </c>
      <c r="O98" s="61">
        <v>1</v>
      </c>
      <c r="P98" s="90"/>
      <c r="Q98" s="50" t="s">
        <v>141</v>
      </c>
      <c r="R98" s="118" t="s">
        <v>142</v>
      </c>
      <c r="S98" s="62">
        <v>2019</v>
      </c>
      <c r="T98" s="63" t="s">
        <v>143</v>
      </c>
      <c r="U98" s="117">
        <v>0</v>
      </c>
      <c r="V98" s="117">
        <v>3</v>
      </c>
    </row>
    <row r="99" spans="1:23" ht="24" x14ac:dyDescent="0.2">
      <c r="A99" s="50"/>
      <c r="B99" s="50"/>
      <c r="C99" s="51"/>
      <c r="D99" s="106"/>
      <c r="E99" s="106"/>
      <c r="F99" s="51"/>
      <c r="G99" s="101"/>
      <c r="H99" s="81"/>
      <c r="I99" s="58"/>
      <c r="J99" s="66"/>
      <c r="K99" s="61"/>
      <c r="L99" s="103"/>
      <c r="M99" s="61"/>
      <c r="N99" s="68"/>
      <c r="O99" s="61"/>
      <c r="P99" s="90"/>
      <c r="Q99" s="50"/>
      <c r="R99" s="118"/>
      <c r="S99" s="62">
        <v>2020</v>
      </c>
      <c r="T99" s="63" t="s">
        <v>144</v>
      </c>
      <c r="U99" s="117"/>
      <c r="V99" s="117"/>
    </row>
    <row r="100" spans="1:23" ht="36" x14ac:dyDescent="0.2">
      <c r="A100" s="50"/>
      <c r="B100" s="50"/>
      <c r="C100" s="51"/>
      <c r="D100" s="106"/>
      <c r="E100" s="106"/>
      <c r="F100" s="51"/>
      <c r="G100" s="101"/>
      <c r="H100" s="81"/>
      <c r="I100" s="58"/>
      <c r="J100" s="66"/>
      <c r="K100" s="61"/>
      <c r="L100" s="103"/>
      <c r="M100" s="61"/>
      <c r="N100" s="68"/>
      <c r="O100" s="61"/>
      <c r="P100" s="90"/>
      <c r="Q100" s="50"/>
      <c r="R100" s="118"/>
      <c r="S100" s="62">
        <v>2021</v>
      </c>
      <c r="T100" s="63" t="s">
        <v>145</v>
      </c>
      <c r="U100" s="117"/>
      <c r="V100" s="117"/>
    </row>
    <row r="101" spans="1:23" x14ac:dyDescent="0.2">
      <c r="A101" s="50"/>
      <c r="B101" s="50"/>
      <c r="C101" s="51"/>
      <c r="D101" s="106"/>
      <c r="E101" s="106"/>
      <c r="F101" s="51"/>
      <c r="G101" s="101"/>
      <c r="H101" s="81"/>
      <c r="I101" s="58"/>
      <c r="J101" s="66"/>
      <c r="K101" s="61"/>
      <c r="L101" s="103"/>
      <c r="M101" s="61"/>
      <c r="N101" s="68"/>
      <c r="O101" s="61"/>
      <c r="P101" s="90"/>
      <c r="Q101" s="50"/>
      <c r="R101" s="118"/>
      <c r="S101" s="62">
        <v>2022</v>
      </c>
      <c r="T101" s="70"/>
      <c r="U101" s="117"/>
      <c r="V101" s="117"/>
    </row>
    <row r="102" spans="1:23" x14ac:dyDescent="0.2">
      <c r="A102" s="50"/>
      <c r="B102" s="50"/>
      <c r="C102" s="51"/>
      <c r="D102" s="106"/>
      <c r="E102" s="106"/>
      <c r="F102" s="51"/>
      <c r="G102" s="104"/>
      <c r="H102" s="83"/>
      <c r="I102" s="58"/>
      <c r="J102" s="66"/>
      <c r="K102" s="61"/>
      <c r="L102" s="103"/>
      <c r="M102" s="61"/>
      <c r="N102" s="68"/>
      <c r="O102" s="61"/>
      <c r="P102" s="90"/>
      <c r="Q102" s="50"/>
      <c r="R102" s="118"/>
      <c r="S102" s="62" t="s">
        <v>33</v>
      </c>
      <c r="T102" s="70"/>
      <c r="U102" s="117"/>
      <c r="V102" s="117"/>
    </row>
    <row r="103" spans="1:23" ht="80.25" customHeight="1" x14ac:dyDescent="0.2">
      <c r="A103" s="50"/>
      <c r="B103" s="50"/>
      <c r="C103" s="51"/>
      <c r="D103" s="106"/>
      <c r="E103" s="106"/>
      <c r="F103" s="51" t="s">
        <v>146</v>
      </c>
      <c r="G103" s="98">
        <v>0.3</v>
      </c>
      <c r="H103" s="79" t="s">
        <v>147</v>
      </c>
      <c r="I103" s="58">
        <v>0.1</v>
      </c>
      <c r="J103" s="66">
        <v>9.4714285714285737E-2</v>
      </c>
      <c r="K103" s="61">
        <v>0.7</v>
      </c>
      <c r="L103" s="100">
        <f>AVERAGE([1]PAA2020_segTR4_socialización!Q68)*K103</f>
        <v>0.7</v>
      </c>
      <c r="M103" s="61">
        <v>0.95</v>
      </c>
      <c r="N103" s="68">
        <f>AVERAGE('[1]Cumplimiento PlanAcción 2021'!O74)*Seguimiento_PE2021!M103:M107</f>
        <v>0.95</v>
      </c>
      <c r="O103" s="61">
        <v>1</v>
      </c>
      <c r="P103" s="90"/>
      <c r="Q103" s="50" t="s">
        <v>148</v>
      </c>
      <c r="R103" s="118" t="s">
        <v>149</v>
      </c>
      <c r="S103" s="62">
        <v>2019</v>
      </c>
      <c r="T103" s="63" t="s">
        <v>150</v>
      </c>
      <c r="U103" s="117">
        <v>3</v>
      </c>
      <c r="V103" s="117">
        <v>4</v>
      </c>
    </row>
    <row r="104" spans="1:23" x14ac:dyDescent="0.2">
      <c r="A104" s="50"/>
      <c r="B104" s="50"/>
      <c r="C104" s="51"/>
      <c r="D104" s="106"/>
      <c r="E104" s="106"/>
      <c r="F104" s="51"/>
      <c r="G104" s="101"/>
      <c r="H104" s="81"/>
      <c r="I104" s="58"/>
      <c r="J104" s="66"/>
      <c r="K104" s="61"/>
      <c r="L104" s="103"/>
      <c r="M104" s="61"/>
      <c r="N104" s="68"/>
      <c r="O104" s="61"/>
      <c r="P104" s="90"/>
      <c r="Q104" s="50"/>
      <c r="R104" s="118"/>
      <c r="S104" s="62">
        <v>2020</v>
      </c>
      <c r="T104" s="63" t="s">
        <v>60</v>
      </c>
    </row>
    <row r="105" spans="1:23" x14ac:dyDescent="0.2">
      <c r="A105" s="50"/>
      <c r="B105" s="50"/>
      <c r="C105" s="51"/>
      <c r="D105" s="106"/>
      <c r="E105" s="106"/>
      <c r="F105" s="51"/>
      <c r="G105" s="101"/>
      <c r="H105" s="81"/>
      <c r="I105" s="58"/>
      <c r="J105" s="66"/>
      <c r="K105" s="61"/>
      <c r="L105" s="103"/>
      <c r="M105" s="61"/>
      <c r="N105" s="68"/>
      <c r="O105" s="61"/>
      <c r="P105" s="90"/>
      <c r="Q105" s="50"/>
      <c r="R105" s="118"/>
      <c r="S105" s="62">
        <v>2021</v>
      </c>
      <c r="T105" s="70" t="s">
        <v>151</v>
      </c>
    </row>
    <row r="106" spans="1:23" x14ac:dyDescent="0.2">
      <c r="A106" s="50"/>
      <c r="B106" s="50"/>
      <c r="C106" s="51"/>
      <c r="D106" s="106"/>
      <c r="E106" s="106"/>
      <c r="F106" s="51"/>
      <c r="G106" s="101"/>
      <c r="H106" s="81"/>
      <c r="I106" s="58"/>
      <c r="J106" s="66"/>
      <c r="K106" s="61"/>
      <c r="L106" s="103"/>
      <c r="M106" s="61"/>
      <c r="N106" s="68"/>
      <c r="O106" s="61"/>
      <c r="P106" s="90"/>
      <c r="Q106" s="50"/>
      <c r="R106" s="118"/>
      <c r="S106" s="62">
        <v>2022</v>
      </c>
      <c r="T106" s="70"/>
    </row>
    <row r="107" spans="1:23" x14ac:dyDescent="0.2">
      <c r="A107" s="79"/>
      <c r="B107" s="79"/>
      <c r="C107" s="119"/>
      <c r="D107" s="120"/>
      <c r="E107" s="120"/>
      <c r="F107" s="119"/>
      <c r="G107" s="101"/>
      <c r="H107" s="81"/>
      <c r="I107" s="121"/>
      <c r="J107" s="122"/>
      <c r="K107" s="123"/>
      <c r="L107" s="124"/>
      <c r="M107" s="123"/>
      <c r="N107" s="107"/>
      <c r="O107" s="123"/>
      <c r="P107" s="108"/>
      <c r="Q107" s="79"/>
      <c r="R107" s="125"/>
      <c r="S107" s="126" t="s">
        <v>33</v>
      </c>
      <c r="T107" s="127"/>
    </row>
    <row r="108" spans="1:23" s="1" customFormat="1" ht="39" customHeight="1" x14ac:dyDescent="0.2">
      <c r="A108" s="128" t="s">
        <v>152</v>
      </c>
      <c r="B108" s="128"/>
      <c r="C108" s="128"/>
      <c r="D108" s="129">
        <f>AVERAGE(D10:D107)</f>
        <v>0.84500000000000008</v>
      </c>
      <c r="E108" s="130">
        <f>AVERAGE(E10:E107)</f>
        <v>0.80720357142857135</v>
      </c>
      <c r="F108" s="131"/>
      <c r="G108" s="132"/>
      <c r="H108" s="132"/>
      <c r="I108" s="133"/>
      <c r="J108" s="133"/>
      <c r="K108" s="133"/>
      <c r="L108" s="133"/>
      <c r="M108" s="133"/>
      <c r="N108" s="133"/>
      <c r="O108" s="134"/>
      <c r="P108" s="135" t="s">
        <v>3</v>
      </c>
      <c r="Q108" s="136"/>
      <c r="R108" s="136"/>
      <c r="S108" s="136"/>
      <c r="T108" s="137"/>
      <c r="U108" s="1">
        <v>96</v>
      </c>
      <c r="V108" s="1">
        <v>42</v>
      </c>
      <c r="W108" s="1">
        <f>SUM(U108:V108)</f>
        <v>138</v>
      </c>
    </row>
    <row r="109" spans="1:23" s="1" customFormat="1" ht="39" customHeight="1" x14ac:dyDescent="0.2">
      <c r="A109" s="128" t="s">
        <v>153</v>
      </c>
      <c r="B109" s="128"/>
      <c r="C109" s="128"/>
      <c r="D109" s="138">
        <f>+E108</f>
        <v>0.80720357142857135</v>
      </c>
      <c r="E109" s="139"/>
      <c r="F109" s="140"/>
      <c r="G109" s="141"/>
      <c r="H109" s="141"/>
      <c r="I109" s="142"/>
      <c r="J109" s="142"/>
      <c r="K109" s="142"/>
      <c r="L109" s="142"/>
      <c r="M109" s="142"/>
      <c r="N109" s="142"/>
      <c r="O109" s="143" t="s">
        <v>3</v>
      </c>
      <c r="P109" s="143"/>
      <c r="Q109" s="144"/>
      <c r="R109" s="144"/>
      <c r="S109" s="144"/>
      <c r="T109" s="145" t="s">
        <v>3</v>
      </c>
      <c r="U109" s="1" t="s">
        <v>3</v>
      </c>
    </row>
    <row r="110" spans="1:23" ht="34.5" customHeight="1" x14ac:dyDescent="0.2">
      <c r="U110" s="28" t="s">
        <v>3</v>
      </c>
    </row>
    <row r="111" spans="1:23" ht="12.75" customHeight="1" x14ac:dyDescent="0.2">
      <c r="A111" s="147" t="s">
        <v>154</v>
      </c>
      <c r="B111" s="148"/>
      <c r="C111" s="148"/>
      <c r="D111" s="148"/>
      <c r="E111" s="148"/>
      <c r="F111" s="148"/>
      <c r="G111" s="148"/>
      <c r="H111" s="148"/>
      <c r="I111" s="149" t="s">
        <v>155</v>
      </c>
      <c r="J111" s="149"/>
      <c r="K111" s="149"/>
      <c r="L111" s="149"/>
      <c r="M111" s="149"/>
      <c r="N111" s="149"/>
      <c r="O111" s="149"/>
      <c r="P111" s="149"/>
      <c r="Q111" s="149"/>
      <c r="R111" s="149"/>
    </row>
    <row r="112" spans="1:23" ht="12.75" customHeight="1" x14ac:dyDescent="0.2">
      <c r="A112" s="150" t="s">
        <v>156</v>
      </c>
      <c r="B112" s="151"/>
      <c r="C112" s="151"/>
      <c r="D112" s="151"/>
      <c r="E112" s="151"/>
      <c r="F112" s="151"/>
      <c r="G112" s="151"/>
      <c r="H112" s="151"/>
      <c r="I112" s="149" t="s">
        <v>157</v>
      </c>
      <c r="J112" s="149"/>
      <c r="K112" s="149"/>
      <c r="L112" s="149"/>
      <c r="M112" s="149"/>
      <c r="N112" s="149"/>
      <c r="O112" s="149"/>
      <c r="P112" s="149"/>
      <c r="Q112" s="149"/>
      <c r="R112" s="149"/>
    </row>
    <row r="113" spans="1:18" ht="12.75" customHeight="1" x14ac:dyDescent="0.2">
      <c r="A113" s="150"/>
      <c r="B113" s="151"/>
      <c r="C113" s="151"/>
      <c r="D113" s="151"/>
      <c r="E113" s="151"/>
      <c r="F113" s="151"/>
      <c r="G113" s="151"/>
      <c r="H113" s="151"/>
      <c r="I113" s="149" t="s">
        <v>158</v>
      </c>
      <c r="J113" s="149"/>
      <c r="K113" s="149"/>
      <c r="L113" s="149"/>
      <c r="M113" s="149"/>
      <c r="N113" s="149"/>
      <c r="O113" s="149"/>
      <c r="P113" s="149"/>
      <c r="Q113" s="149"/>
      <c r="R113" s="149"/>
    </row>
    <row r="114" spans="1:18" ht="22.5" customHeight="1" x14ac:dyDescent="0.2">
      <c r="A114" s="152"/>
      <c r="B114" s="153"/>
      <c r="C114" s="153"/>
      <c r="D114" s="153"/>
      <c r="E114" s="153"/>
      <c r="F114" s="153"/>
      <c r="G114" s="153"/>
      <c r="H114" s="153"/>
      <c r="I114" s="149" t="s">
        <v>159</v>
      </c>
      <c r="J114" s="149"/>
      <c r="K114" s="149"/>
      <c r="L114" s="149"/>
      <c r="M114" s="149"/>
      <c r="N114" s="149"/>
      <c r="O114" s="149"/>
      <c r="P114" s="149"/>
      <c r="Q114" s="149"/>
      <c r="R114" s="149"/>
    </row>
  </sheetData>
  <mergeCells count="316">
    <mergeCell ref="O109:P109"/>
    <mergeCell ref="A111:H111"/>
    <mergeCell ref="I111:R111"/>
    <mergeCell ref="A112:H114"/>
    <mergeCell ref="I112:R112"/>
    <mergeCell ref="I113:R113"/>
    <mergeCell ref="I114:R114"/>
    <mergeCell ref="A108:C108"/>
    <mergeCell ref="A109:C109"/>
    <mergeCell ref="D109:E109"/>
    <mergeCell ref="I109:J109"/>
    <mergeCell ref="K109:L109"/>
    <mergeCell ref="M109:N109"/>
    <mergeCell ref="M103:M107"/>
    <mergeCell ref="N103:N107"/>
    <mergeCell ref="O103:O107"/>
    <mergeCell ref="P103:P107"/>
    <mergeCell ref="Q103:Q107"/>
    <mergeCell ref="R103:R107"/>
    <mergeCell ref="G103:G107"/>
    <mergeCell ref="H103:H107"/>
    <mergeCell ref="I103:I107"/>
    <mergeCell ref="J103:J107"/>
    <mergeCell ref="K103:K107"/>
    <mergeCell ref="L103:L107"/>
    <mergeCell ref="M98:M102"/>
    <mergeCell ref="N98:N102"/>
    <mergeCell ref="O98:O102"/>
    <mergeCell ref="P98:P102"/>
    <mergeCell ref="Q98:Q102"/>
    <mergeCell ref="R98:R102"/>
    <mergeCell ref="G98:G102"/>
    <mergeCell ref="H98:H102"/>
    <mergeCell ref="I98:I102"/>
    <mergeCell ref="J98:J102"/>
    <mergeCell ref="K98:K102"/>
    <mergeCell ref="L98:L102"/>
    <mergeCell ref="M93:M97"/>
    <mergeCell ref="N93:N97"/>
    <mergeCell ref="O93:O97"/>
    <mergeCell ref="P93:P97"/>
    <mergeCell ref="Q93:Q97"/>
    <mergeCell ref="R93:R97"/>
    <mergeCell ref="G93:G97"/>
    <mergeCell ref="H93:H97"/>
    <mergeCell ref="I93:I97"/>
    <mergeCell ref="J93:J97"/>
    <mergeCell ref="K93:K97"/>
    <mergeCell ref="L93:L97"/>
    <mergeCell ref="A93:A107"/>
    <mergeCell ref="B93:B107"/>
    <mergeCell ref="C93:C107"/>
    <mergeCell ref="D93:D107"/>
    <mergeCell ref="E93:E107"/>
    <mergeCell ref="F93:F97"/>
    <mergeCell ref="F98:F102"/>
    <mergeCell ref="F103:F107"/>
    <mergeCell ref="M88:M92"/>
    <mergeCell ref="N88:N92"/>
    <mergeCell ref="O88:O92"/>
    <mergeCell ref="P88:P92"/>
    <mergeCell ref="Q88:Q92"/>
    <mergeCell ref="R88:R92"/>
    <mergeCell ref="G88:G92"/>
    <mergeCell ref="H88:H92"/>
    <mergeCell ref="I88:I92"/>
    <mergeCell ref="J88:J92"/>
    <mergeCell ref="K88:K92"/>
    <mergeCell ref="L88:L92"/>
    <mergeCell ref="M83:M87"/>
    <mergeCell ref="N83:N87"/>
    <mergeCell ref="O83:O87"/>
    <mergeCell ref="P83:P87"/>
    <mergeCell ref="Q83:Q87"/>
    <mergeCell ref="R83:R87"/>
    <mergeCell ref="G83:G87"/>
    <mergeCell ref="H83:H87"/>
    <mergeCell ref="I83:I87"/>
    <mergeCell ref="J83:J87"/>
    <mergeCell ref="K83:K87"/>
    <mergeCell ref="L83:L87"/>
    <mergeCell ref="A83:A92"/>
    <mergeCell ref="B83:B92"/>
    <mergeCell ref="C83:C92"/>
    <mergeCell ref="D83:D92"/>
    <mergeCell ref="E83:E92"/>
    <mergeCell ref="F83:F87"/>
    <mergeCell ref="F88:F92"/>
    <mergeCell ref="M78:M82"/>
    <mergeCell ref="N78:N82"/>
    <mergeCell ref="O78:O82"/>
    <mergeCell ref="P78:P82"/>
    <mergeCell ref="Q78:Q82"/>
    <mergeCell ref="R78:R82"/>
    <mergeCell ref="G78:G82"/>
    <mergeCell ref="H78:H82"/>
    <mergeCell ref="I78:I82"/>
    <mergeCell ref="J78:J82"/>
    <mergeCell ref="K78:K82"/>
    <mergeCell ref="L78:L82"/>
    <mergeCell ref="M73:M77"/>
    <mergeCell ref="N73:N77"/>
    <mergeCell ref="O73:O77"/>
    <mergeCell ref="P73:P77"/>
    <mergeCell ref="Q73:Q77"/>
    <mergeCell ref="R73:R77"/>
    <mergeCell ref="G73:G77"/>
    <mergeCell ref="H73:H77"/>
    <mergeCell ref="I73:I77"/>
    <mergeCell ref="J73:J77"/>
    <mergeCell ref="K73:K77"/>
    <mergeCell ref="L73:L77"/>
    <mergeCell ref="A73:A82"/>
    <mergeCell ref="B73:B82"/>
    <mergeCell ref="C73:C82"/>
    <mergeCell ref="D73:D82"/>
    <mergeCell ref="E73:E82"/>
    <mergeCell ref="F73:F77"/>
    <mergeCell ref="F78:F82"/>
    <mergeCell ref="M68:M72"/>
    <mergeCell ref="N68:N72"/>
    <mergeCell ref="O68:O72"/>
    <mergeCell ref="P68:P72"/>
    <mergeCell ref="Q68:Q72"/>
    <mergeCell ref="R68:R72"/>
    <mergeCell ref="G68:G72"/>
    <mergeCell ref="H68:H72"/>
    <mergeCell ref="I68:I72"/>
    <mergeCell ref="J68:J72"/>
    <mergeCell ref="K68:K72"/>
    <mergeCell ref="L68:L72"/>
    <mergeCell ref="M63:M67"/>
    <mergeCell ref="N63:N67"/>
    <mergeCell ref="O63:O67"/>
    <mergeCell ref="P63:P67"/>
    <mergeCell ref="Q63:Q67"/>
    <mergeCell ref="R63:R67"/>
    <mergeCell ref="G63:G67"/>
    <mergeCell ref="H63:H67"/>
    <mergeCell ref="I63:I67"/>
    <mergeCell ref="J63:J67"/>
    <mergeCell ref="K63:K67"/>
    <mergeCell ref="L63:L67"/>
    <mergeCell ref="M58:M62"/>
    <mergeCell ref="N58:N62"/>
    <mergeCell ref="O58:O62"/>
    <mergeCell ref="P58:P62"/>
    <mergeCell ref="Q58:Q62"/>
    <mergeCell ref="R58:R62"/>
    <mergeCell ref="G58:G62"/>
    <mergeCell ref="H58:H62"/>
    <mergeCell ref="I58:I62"/>
    <mergeCell ref="J58:J62"/>
    <mergeCell ref="K58:K62"/>
    <mergeCell ref="L58:L62"/>
    <mergeCell ref="A58:A72"/>
    <mergeCell ref="B58:B72"/>
    <mergeCell ref="C58:C72"/>
    <mergeCell ref="D58:D72"/>
    <mergeCell ref="E58:E72"/>
    <mergeCell ref="F58:F62"/>
    <mergeCell ref="F63:F67"/>
    <mergeCell ref="F68:F72"/>
    <mergeCell ref="M53:M57"/>
    <mergeCell ref="N53:N57"/>
    <mergeCell ref="O53:O57"/>
    <mergeCell ref="P53:P57"/>
    <mergeCell ref="Q53:Q57"/>
    <mergeCell ref="R53:R57"/>
    <mergeCell ref="G53:G57"/>
    <mergeCell ref="H53:H57"/>
    <mergeCell ref="I53:I57"/>
    <mergeCell ref="J53:J57"/>
    <mergeCell ref="K53:K57"/>
    <mergeCell ref="L53:L57"/>
    <mergeCell ref="M48:M52"/>
    <mergeCell ref="N48:N52"/>
    <mergeCell ref="O48:O52"/>
    <mergeCell ref="P48:P52"/>
    <mergeCell ref="Q48:Q52"/>
    <mergeCell ref="R48:R52"/>
    <mergeCell ref="G48:G52"/>
    <mergeCell ref="H48:H52"/>
    <mergeCell ref="I48:I52"/>
    <mergeCell ref="J48:J52"/>
    <mergeCell ref="K48:K52"/>
    <mergeCell ref="L48:L52"/>
    <mergeCell ref="M43:M47"/>
    <mergeCell ref="N43:N47"/>
    <mergeCell ref="O43:O47"/>
    <mergeCell ref="P43:P47"/>
    <mergeCell ref="Q43:Q47"/>
    <mergeCell ref="R43:R47"/>
    <mergeCell ref="G43:G47"/>
    <mergeCell ref="H43:H47"/>
    <mergeCell ref="I43:I47"/>
    <mergeCell ref="J43:J47"/>
    <mergeCell ref="K43:K47"/>
    <mergeCell ref="L43:L47"/>
    <mergeCell ref="A43:A57"/>
    <mergeCell ref="B43:B57"/>
    <mergeCell ref="C43:C57"/>
    <mergeCell ref="D43:D57"/>
    <mergeCell ref="E43:E57"/>
    <mergeCell ref="F43:F47"/>
    <mergeCell ref="F48:F52"/>
    <mergeCell ref="F53:F57"/>
    <mergeCell ref="M36:M40"/>
    <mergeCell ref="N36:N40"/>
    <mergeCell ref="O36:O40"/>
    <mergeCell ref="P36:P40"/>
    <mergeCell ref="Q36:Q41"/>
    <mergeCell ref="R36:R41"/>
    <mergeCell ref="G36:G40"/>
    <mergeCell ref="H36:H40"/>
    <mergeCell ref="I36:I41"/>
    <mergeCell ref="J36:J41"/>
    <mergeCell ref="K36:K40"/>
    <mergeCell ref="L36:L40"/>
    <mergeCell ref="M30:M34"/>
    <mergeCell ref="N30:N34"/>
    <mergeCell ref="O30:O34"/>
    <mergeCell ref="P30:P34"/>
    <mergeCell ref="Q30:Q35"/>
    <mergeCell ref="R30:R35"/>
    <mergeCell ref="G30:G34"/>
    <mergeCell ref="H30:H34"/>
    <mergeCell ref="I30:I35"/>
    <mergeCell ref="J30:J35"/>
    <mergeCell ref="K30:K34"/>
    <mergeCell ref="L30:L34"/>
    <mergeCell ref="A30:A41"/>
    <mergeCell ref="B30:B41"/>
    <mergeCell ref="C30:C41"/>
    <mergeCell ref="D30:D41"/>
    <mergeCell ref="E30:E41"/>
    <mergeCell ref="F30:F35"/>
    <mergeCell ref="F36:F41"/>
    <mergeCell ref="M25:M29"/>
    <mergeCell ref="N25:N29"/>
    <mergeCell ref="O25:O29"/>
    <mergeCell ref="P25:P29"/>
    <mergeCell ref="Q25:Q29"/>
    <mergeCell ref="R25:R29"/>
    <mergeCell ref="G25:G29"/>
    <mergeCell ref="H25:H29"/>
    <mergeCell ref="I25:I29"/>
    <mergeCell ref="J25:J29"/>
    <mergeCell ref="K25:K29"/>
    <mergeCell ref="L25:L29"/>
    <mergeCell ref="M20:M24"/>
    <mergeCell ref="N20:N24"/>
    <mergeCell ref="O20:O24"/>
    <mergeCell ref="P20:P24"/>
    <mergeCell ref="Q20:Q24"/>
    <mergeCell ref="R20:R24"/>
    <mergeCell ref="G20:G24"/>
    <mergeCell ref="H20:H24"/>
    <mergeCell ref="I20:I24"/>
    <mergeCell ref="J20:J24"/>
    <mergeCell ref="K20:K24"/>
    <mergeCell ref="L20:L24"/>
    <mergeCell ref="M15:M19"/>
    <mergeCell ref="N15:N19"/>
    <mergeCell ref="O15:O19"/>
    <mergeCell ref="P15:P19"/>
    <mergeCell ref="Q15:Q19"/>
    <mergeCell ref="R15:R19"/>
    <mergeCell ref="G15:G19"/>
    <mergeCell ref="H15:H19"/>
    <mergeCell ref="I15:I19"/>
    <mergeCell ref="J15:J19"/>
    <mergeCell ref="K15:K19"/>
    <mergeCell ref="L15:L19"/>
    <mergeCell ref="M10:M14"/>
    <mergeCell ref="N10:N14"/>
    <mergeCell ref="O10:O14"/>
    <mergeCell ref="P10:P14"/>
    <mergeCell ref="Q10:Q14"/>
    <mergeCell ref="R10:R14"/>
    <mergeCell ref="G10:G14"/>
    <mergeCell ref="H10:H14"/>
    <mergeCell ref="I10:I14"/>
    <mergeCell ref="J10:J14"/>
    <mergeCell ref="K10:K14"/>
    <mergeCell ref="L10:L14"/>
    <mergeCell ref="A10:A29"/>
    <mergeCell ref="B10:B29"/>
    <mergeCell ref="C10:C29"/>
    <mergeCell ref="D10:D29"/>
    <mergeCell ref="E10:E29"/>
    <mergeCell ref="F10:F14"/>
    <mergeCell ref="F15:F19"/>
    <mergeCell ref="F20:F24"/>
    <mergeCell ref="F25:F29"/>
    <mergeCell ref="I7:P7"/>
    <mergeCell ref="Q7:Q9"/>
    <mergeCell ref="R7:R9"/>
    <mergeCell ref="S7:T8"/>
    <mergeCell ref="I8:J8"/>
    <mergeCell ref="K8:L8"/>
    <mergeCell ref="M8:N8"/>
    <mergeCell ref="O8:P8"/>
    <mergeCell ref="A7:A9"/>
    <mergeCell ref="B7:B9"/>
    <mergeCell ref="C7:E8"/>
    <mergeCell ref="F7:F9"/>
    <mergeCell ref="G7:G9"/>
    <mergeCell ref="H7:H9"/>
    <mergeCell ref="A2:E4"/>
    <mergeCell ref="F2:P4"/>
    <mergeCell ref="Q2:R2"/>
    <mergeCell ref="Q3:R3"/>
    <mergeCell ref="Q4:R4"/>
    <mergeCell ref="A6:H6"/>
    <mergeCell ref="J6:P6"/>
  </mergeCells>
  <conditionalFormatting sqref="Q98 Q68 Q43 Q48 Q53 Q58 Q103">
    <cfRule type="containsBlanks" dxfId="0" priority="1">
      <formula>LEN(TRIM(Q43))=0</formula>
    </cfRule>
  </conditionalFormatting>
  <dataValidations count="1">
    <dataValidation allowBlank="1" showInputMessage="1" showErrorMessage="1" prompt="Mejora Normativa" sqref="F103:G103 F63:G63 F68:G68 C58:G58 F78:G78 C93:G93 F88:G88 C83:G83 F98:G98 C73:G73"/>
  </dataValidations>
  <pageMargins left="0.7" right="0.7" top="0.75" bottom="0.75" header="0.3" footer="0.3"/>
  <pageSetup paperSize="14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Seguimiento_PE2021</vt:lpstr>
      <vt:lpstr>Seguimiento_PE2021!Área_de_impresión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Nohemy Arevalo Martinez</dc:creator>
  <cp:lastModifiedBy>Martha Nohemy Arevalo Martinez</cp:lastModifiedBy>
  <dcterms:created xsi:type="dcterms:W3CDTF">2022-01-31T18:22:32Z</dcterms:created>
  <dcterms:modified xsi:type="dcterms:W3CDTF">2022-01-31T18:23:44Z</dcterms:modified>
</cp:coreProperties>
</file>