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225" windowWidth="23715" windowHeight="8895"/>
  </bookViews>
  <sheets>
    <sheet name="4to SEGUIMIENTO OCT-DIC " sheetId="1" r:id="rId1"/>
  </sheets>
  <definedNames>
    <definedName name="_xlnm._FilterDatabase" localSheetId="0" hidden="1">'4to SEGUIMIENTO OCT-DIC '!$E$7:$H$119</definedName>
    <definedName name="_xlnm.Print_Area" localSheetId="0">'4to SEGUIMIENTO OCT-DIC '!$A$1:$W$120</definedName>
    <definedName name="_xlnm.Print_Titles" localSheetId="0">'4to SEGUIMIENTO OCT-DIC '!$6:$7</definedName>
  </definedNames>
  <calcPr calcId="144525"/>
</workbook>
</file>

<file path=xl/calcChain.xml><?xml version="1.0" encoding="utf-8"?>
<calcChain xmlns="http://schemas.openxmlformats.org/spreadsheetml/2006/main">
  <c r="S100" i="1" l="1"/>
  <c r="S101" i="1"/>
  <c r="S102" i="1"/>
  <c r="S104" i="1"/>
  <c r="S105" i="1"/>
  <c r="S108" i="1"/>
  <c r="S110" i="1"/>
  <c r="S111" i="1"/>
  <c r="S112" i="1"/>
  <c r="S113" i="1"/>
  <c r="S114" i="1"/>
  <c r="S115" i="1"/>
  <c r="S99" i="1"/>
  <c r="AA34" i="1"/>
  <c r="W110" i="1" l="1"/>
  <c r="R109" i="1"/>
  <c r="S109" i="1" s="1"/>
  <c r="R107" i="1"/>
  <c r="S107" i="1" s="1"/>
  <c r="R106" i="1"/>
  <c r="S106" i="1" s="1"/>
  <c r="R103" i="1"/>
  <c r="S103" i="1" s="1"/>
  <c r="S98" i="1"/>
  <c r="R97" i="1"/>
  <c r="S96" i="1"/>
  <c r="S95" i="1"/>
  <c r="S94" i="1"/>
  <c r="S93" i="1"/>
  <c r="S92" i="1"/>
  <c r="S91" i="1"/>
  <c r="S90" i="1"/>
  <c r="S89" i="1"/>
  <c r="S88" i="1"/>
  <c r="S87" i="1"/>
  <c r="S86" i="1"/>
  <c r="S85" i="1"/>
  <c r="S84" i="1"/>
  <c r="S83" i="1"/>
  <c r="W82" i="1"/>
  <c r="S82" i="1"/>
  <c r="S81" i="1"/>
  <c r="S80" i="1"/>
  <c r="S79" i="1"/>
  <c r="S78" i="1"/>
  <c r="S77" i="1"/>
  <c r="S76" i="1"/>
  <c r="S75" i="1"/>
  <c r="S74" i="1"/>
  <c r="S73" i="1"/>
  <c r="S72" i="1"/>
  <c r="S71" i="1"/>
  <c r="S70" i="1"/>
  <c r="S69" i="1"/>
  <c r="S68" i="1"/>
  <c r="S67" i="1"/>
  <c r="S66" i="1"/>
  <c r="S65" i="1"/>
  <c r="S64" i="1"/>
  <c r="S63" i="1"/>
  <c r="S62" i="1"/>
  <c r="S61" i="1"/>
  <c r="S60" i="1"/>
  <c r="S59" i="1"/>
  <c r="S58" i="1"/>
  <c r="S57" i="1"/>
  <c r="S56" i="1"/>
  <c r="S55" i="1"/>
  <c r="S54" i="1"/>
  <c r="S53" i="1"/>
  <c r="S52" i="1"/>
  <c r="S51" i="1"/>
  <c r="S50" i="1"/>
  <c r="S49" i="1"/>
  <c r="S48" i="1"/>
  <c r="S47" i="1"/>
  <c r="S46" i="1"/>
  <c r="S45" i="1"/>
  <c r="S44" i="1"/>
  <c r="S43" i="1"/>
  <c r="S42" i="1"/>
  <c r="S41" i="1"/>
  <c r="S40" i="1"/>
  <c r="S39" i="1"/>
  <c r="S38" i="1"/>
  <c r="S37" i="1"/>
  <c r="S36" i="1"/>
  <c r="S35" i="1"/>
  <c r="M35" i="1"/>
  <c r="S34" i="1"/>
  <c r="S33" i="1"/>
  <c r="S32" i="1"/>
  <c r="S31" i="1"/>
  <c r="S30" i="1"/>
  <c r="S29" i="1"/>
  <c r="S28" i="1"/>
  <c r="S27" i="1"/>
  <c r="S26" i="1"/>
  <c r="S25" i="1"/>
  <c r="S24" i="1"/>
  <c r="S23" i="1"/>
  <c r="S22" i="1"/>
  <c r="S21" i="1"/>
  <c r="S20" i="1"/>
  <c r="R19" i="1"/>
  <c r="S18" i="1"/>
  <c r="S17" i="1"/>
  <c r="R16" i="1"/>
  <c r="S15" i="1"/>
  <c r="S14" i="1"/>
  <c r="S13" i="1"/>
  <c r="S12" i="1"/>
  <c r="S11" i="1"/>
  <c r="S10" i="1"/>
  <c r="S9" i="1"/>
  <c r="S8" i="1"/>
  <c r="S97" i="1" l="1"/>
  <c r="S19" i="1"/>
  <c r="S16" i="1"/>
</calcChain>
</file>

<file path=xl/comments1.xml><?xml version="1.0" encoding="utf-8"?>
<comments xmlns="http://schemas.openxmlformats.org/spreadsheetml/2006/main">
  <authors>
    <author>amcorso</author>
    <author>yrivera</author>
  </authors>
  <commentList>
    <comment ref="O6" authorId="0">
      <text>
        <r>
          <rPr>
            <b/>
            <sz val="7"/>
            <color indexed="81"/>
            <rFont val="Tahoma"/>
            <family val="2"/>
          </rPr>
          <t>INSTRUCCIÓN: COLOQUE UNO (1) EN LA COLUMNA CORRESPONDIENTE</t>
        </r>
        <r>
          <rPr>
            <b/>
            <sz val="8"/>
            <color indexed="81"/>
            <rFont val="Tahoma"/>
            <family val="2"/>
          </rPr>
          <t xml:space="preserve">
</t>
        </r>
        <r>
          <rPr>
            <sz val="8"/>
            <color indexed="81"/>
            <rFont val="Tahoma"/>
            <family val="2"/>
          </rPr>
          <t xml:space="preserve">
</t>
        </r>
      </text>
    </comment>
    <comment ref="R6" authorId="1">
      <text>
        <r>
          <rPr>
            <b/>
            <sz val="7"/>
            <color indexed="81"/>
            <rFont val="Tahoma"/>
            <family val="2"/>
          </rPr>
          <t>INSTRUCCIÓN:
APLICAR EL INDICADOR INGRESANDO LOS DATOS DE LA FÓRMULA</t>
        </r>
      </text>
    </comment>
    <comment ref="T6" authorId="1">
      <text>
        <r>
          <rPr>
            <b/>
            <sz val="7"/>
            <color indexed="81"/>
            <rFont val="Tahoma"/>
            <family val="2"/>
          </rPr>
          <t>INSTRUCCIÓN: 
ENUNCIAR CUALQUIER CAMBIO QUE SE REALICE A LA META PROGRAMADA</t>
        </r>
      </text>
    </comment>
    <comment ref="U6" authorId="1">
      <text>
        <r>
          <rPr>
            <b/>
            <sz val="7"/>
            <color indexed="81"/>
            <rFont val="Tahoma"/>
            <family val="2"/>
          </rPr>
          <t xml:space="preserve">INSTRUCCIÓN:
ENUNCIAR EL DOCUMENTO QUE SIRVE DE EVIDENCIA SOBRE LA ACCIÓN ADELANTADA
</t>
        </r>
      </text>
    </comment>
    <comment ref="V6" authorId="1">
      <text>
        <r>
          <rPr>
            <b/>
            <sz val="7"/>
            <color indexed="81"/>
            <rFont val="Tahoma"/>
            <family val="2"/>
          </rPr>
          <t xml:space="preserve">INSTRUCCIÓN:
INFORMAR SOBRE LAS GESTIONES QUE SE HAN ADELANTADO EN EL PERIODO PARA EL CUMPLIMIENTO DE LA META Y DE LA ACCIÓN.
IGUALMENTE INFORMAR LA FECHA EN QUE FINALIZA O SE CUMPLE CON LA META O ACCIÓN.
</t>
        </r>
      </text>
    </comment>
    <comment ref="W6" authorId="1">
      <text>
        <r>
          <rPr>
            <b/>
            <sz val="7"/>
            <color indexed="81"/>
            <rFont val="Tahoma"/>
            <family val="2"/>
          </rPr>
          <t>INSTRUCCIÓN:
INFORMAR SOBRE LOS RECURSOS FINANCIEROS EJECUTADOS EN EL CUMPLIMIENTO DE LA ACCIÓN</t>
        </r>
      </text>
    </comment>
    <comment ref="X6" authorId="1">
      <text>
        <r>
          <rPr>
            <b/>
            <sz val="7"/>
            <color indexed="81"/>
            <rFont val="Tahoma"/>
            <family val="2"/>
          </rPr>
          <t xml:space="preserve">INSTRUCCIÓN:
NOMBRE DEL FUNCIONARIO QUE INFORMA SOBRE EL AVANCE DE LA ACCIÓN
</t>
        </r>
      </text>
    </comment>
    <comment ref="Y6" authorId="1">
      <text>
        <r>
          <rPr>
            <b/>
            <sz val="7"/>
            <color indexed="81"/>
            <rFont val="Tahoma"/>
            <family val="2"/>
          </rPr>
          <t xml:space="preserve">INSTRUCCIÓN:
INFORMAR SOBRE LAS OBSERVACIONES QUE SE TENGAN DE LA ACCIÓN
</t>
        </r>
      </text>
    </comment>
  </commentList>
</comments>
</file>

<file path=xl/sharedStrings.xml><?xml version="1.0" encoding="utf-8"?>
<sst xmlns="http://schemas.openxmlformats.org/spreadsheetml/2006/main" count="732" uniqueCount="552">
  <si>
    <t>SEGUIMIENTO PLAN OPERATIVO</t>
  </si>
  <si>
    <t xml:space="preserve">Código Formato:                                                                                                                                                   F-PLAN-006                                      </t>
  </si>
  <si>
    <t>PERIODO DE SEGUIMIENTO:</t>
  </si>
  <si>
    <t>JULIO-SEPTIEMBRE DE 2013</t>
  </si>
  <si>
    <t>AREA:</t>
  </si>
  <si>
    <t>Todas las áreas</t>
  </si>
  <si>
    <t>CLASIFIC.</t>
  </si>
  <si>
    <t>DESCRIPCION DEL OBJETIVO</t>
  </si>
  <si>
    <t>ACCIONES / ACTIVIDADES</t>
  </si>
  <si>
    <t>TIEMPO PROGRAMADO</t>
  </si>
  <si>
    <t>AVANCES DE LA EJECUCION  EN TIEMPO (%)</t>
  </si>
  <si>
    <t xml:space="preserve">GESTION O AVANCE EN  METAS </t>
  </si>
  <si>
    <t>AVANCES DE LA EJECUCION   (%)</t>
  </si>
  <si>
    <t>MEDIDAS CORRECTIVAS (SOBRE METAS)</t>
  </si>
  <si>
    <t>DOCUMENTOS /EVIDENCIAS</t>
  </si>
  <si>
    <t>AVANCES SOBRE ACCIONES / ACTIVIDADES</t>
  </si>
  <si>
    <t xml:space="preserve">RECURSOS FINANCIEROS EJECUTADOS </t>
  </si>
  <si>
    <t>FUNCIONARIO (A) QUE DA LA INFORMACION</t>
  </si>
  <si>
    <t>OBSERVACIONES GENERALES</t>
  </si>
  <si>
    <t>No</t>
  </si>
  <si>
    <t>DESCRIPCION</t>
  </si>
  <si>
    <t>AREAS INVOLUCRADAS</t>
  </si>
  <si>
    <t xml:space="preserve">INICIA </t>
  </si>
  <si>
    <t>TERM.</t>
  </si>
  <si>
    <t>TIEMPO (MESES)</t>
  </si>
  <si>
    <t>META</t>
  </si>
  <si>
    <t>INDICADOR DE CUMPLIMIENTO</t>
  </si>
  <si>
    <t xml:space="preserve">AVANCE TIEMPO </t>
  </si>
  <si>
    <t>% AVANCE</t>
  </si>
  <si>
    <t xml:space="preserve">PROMEDIO % AVANCE </t>
  </si>
  <si>
    <t>TOTAL</t>
  </si>
  <si>
    <t>PARCIAL</t>
  </si>
  <si>
    <t>NULO</t>
  </si>
  <si>
    <t xml:space="preserve"> (APLICAR INDICADOR DE CUMPLIMIENTO)</t>
  </si>
  <si>
    <t>PROMEDIO % AVANCE  OBJETIVO</t>
  </si>
  <si>
    <t>Supervisar el 100% de las organizaciones de 1er y 2do nivel del sector real de la economía solidaria al año 2014.</t>
  </si>
  <si>
    <t>Desarrollar en coordinación con la Delegatura Asociativa el formulario de control  para la nueva página web de la entidad (Herramienta de visitas Descentralizadas.)</t>
  </si>
  <si>
    <t>Oficina Asesora de Planeación y Sistemas
Delegatura Asociativa</t>
  </si>
  <si>
    <t>Herramienta de captura de información publicada y validada en la página web en funcionamiento</t>
  </si>
  <si>
    <t>No hubo avances en el 4to trimestre</t>
  </si>
  <si>
    <t>Se continuará el desarrollo de la actividad en el 2014</t>
  </si>
  <si>
    <t>Miguel Felizzola Figueredo</t>
  </si>
  <si>
    <t>Desarrollar herramienta prototipo para tabular y graficar los resultados de los datos obtenidos en el formulario (Herramienta de visitas Descentralizadas.)</t>
  </si>
  <si>
    <t>Oficina Asesora de Planeación y Sistemas</t>
  </si>
  <si>
    <t>Herramienta prototipo de tabulación en funcionamiento</t>
  </si>
  <si>
    <t>Capacitar a los funcionarios de la Delegatura Asociativa en el uso de la herramienta (Herramienta de visitas Descentralizadas.)</t>
  </si>
  <si>
    <t>100% de funcionarios idóneos en el uso de la herramienta</t>
  </si>
  <si>
    <t xml:space="preserve">No. de Funcionarios que aprueban la capacitación / No. Funcionarios capacitados </t>
  </si>
  <si>
    <t>Dado que no se termino el desarrollo de la herramienta, no es posible realizar capacitaciones sobre la misma</t>
  </si>
  <si>
    <t xml:space="preserve">Presentar las reformas de la normatividad que regula el sector en las jornadas académicas de las visitas descentralizadas </t>
  </si>
  <si>
    <t>Oficina Asesora Juridica</t>
  </si>
  <si>
    <t>No. de presentaciones O.J./No. de jorrnadas programadas</t>
  </si>
  <si>
    <t>Guía - Cartilla</t>
  </si>
  <si>
    <t>Ya se cumplió</t>
  </si>
  <si>
    <t>Dunia Soad de la Vega - Jefe Jurídico</t>
  </si>
  <si>
    <t>Definición del procedimiento para la aplicación de los institutos de salvamento a las supervisadas por esta Delegatura</t>
  </si>
  <si>
    <t>Delegatura Asociativa</t>
  </si>
  <si>
    <t>Procedimiento divulgado</t>
  </si>
  <si>
    <t>Publicación del procedimiento en Isolución</t>
  </si>
  <si>
    <t>El procedimiento se mantiene como borrador en ISOlucion</t>
  </si>
  <si>
    <t>Aplicación de los institutos de salvamento, previstos en el Estatuto Orgánico Financiero, a las Supervisadas de acuerdo con los criterios establecidos</t>
  </si>
  <si>
    <t>50% de las supervisadas que se definan en el mes de abril de 2013</t>
  </si>
  <si>
    <t>(N° de Actos Administrativos expedidos/N° de supervisadas que requieran la medida en abril de 2013)X100</t>
  </si>
  <si>
    <t>Resoluciones 20123500015535,  20133500002505, 20133500004175, 20133500001515, 20133500002785 y 20133500004155</t>
  </si>
  <si>
    <t>Sensibilización, desarrollo e impulso de la figura del defensor del asociado</t>
  </si>
  <si>
    <t>3 jornadas de sensibilización - 100% de cumplimiento</t>
  </si>
  <si>
    <t>(N° de jornadas de sensibilización realizadas/N° de jornadas de sensibilización programadas)X100</t>
  </si>
  <si>
    <t>Presentación sobre sensibilización, desarrollo e impulso de la figura del defensor del asociado en las jornadas realizadas</t>
  </si>
  <si>
    <t>Se realizaron 3 jornadas de sensibilizacion sobre el impulso de la figura del defensor del asociado, la primera en el piso 11 de la entidad el dia 8 de abril de 2013, la segunda en un Encuentro Institucional de Supervision en la ciudad de Villavicencio los dias 14 y 15 de noviembre y la tercera en un Encuentro Institucional de Supervisión en la ciudad de Cúcuta en los dias 4 y 5 de diciembre  de 2013.</t>
  </si>
  <si>
    <t>Jornadas de sensibilización de la aplicación eficiente del modelo de trabajo asociado</t>
  </si>
  <si>
    <t>9 Jornadas en las principales ciudades del país</t>
  </si>
  <si>
    <t># jornadas realizadas / 9</t>
  </si>
  <si>
    <t>Presentación sobresensibilización de la aplicación eficiente del modelo de trabajo asociado</t>
  </si>
  <si>
    <t xml:space="preserve">Para el cuarto trimestre del año 2013, se realizó los ultimos 3 Encuentros Institucionales de Supervision, en las ciudades de Pereira entre los dias 2 al 4 de octubre, Medellin entre los dias  23 al 25 de octubre y Villavicencio entre los dias 14 y 15 de noviembre, dirigida a los miembros de los órganos de administración y control de las Cooperativas de Trabajo Asociado, citadas con antelación mediante oficio. </t>
  </si>
  <si>
    <t>Realizar jornadas de supervisión descentralizada a organizaciones de 3er nivel</t>
  </si>
  <si>
    <t>20 visitas JDSD</t>
  </si>
  <si>
    <t># de visitas realizadas / 20</t>
  </si>
  <si>
    <t>Publicación de JDS en página web de la Superintendencia</t>
  </si>
  <si>
    <t>Se realizaron 17 de las 20 jornadas inicialmente programadas. Las del cuarto trimestre se realizaron en Pereira, Medellín, Neiva, Villavicencio y Cúcuta.</t>
  </si>
  <si>
    <t>Instrucción a las vigiladas e información a las pagadurías, para el uso del código de descuento cuando la supervisadas se encuentre en proceso de liquidación</t>
  </si>
  <si>
    <t>Elaboración y envío de los documentos</t>
  </si>
  <si>
    <t>Información a por lo menos 100 pagadurías.
Instrucción a las vigiladas de primer nivel de supervisión que se encuentren en proceso de liquidación voluntaria a 31 de diciembre de 2012</t>
  </si>
  <si>
    <t>Se concluyó desde segundo trimestre</t>
  </si>
  <si>
    <t>Seguimiento a los trámites de constitución de las Cooperativas de Trabajo Asociado - CTA, para verificar el cumplimiento de las obligaciones de reporte de información financiera y jurídica.</t>
  </si>
  <si>
    <t>Requerimientos al 100% CTA´s constituidas durante el año</t>
  </si>
  <si>
    <t>N° requerimientos enviados / N° CTA's constituidas y registradas en Cámaras de Comercio</t>
  </si>
  <si>
    <t>Concluir  investigaciones administrativas iniciadas a 31 de diciembre de 2012</t>
  </si>
  <si>
    <t># investigaciones culminadas / # investigaciones en curso a 31 de diciembre de 2012</t>
  </si>
  <si>
    <t>Relación de investigaciones concluidas en cuarto trimestre</t>
  </si>
  <si>
    <t>De acuerdo con la base de datos se reporta la culminacion de 12 investigaciones administrativas para el cuarto trimestre, para un total de 91 investigaciones administrativas culminadas en el año 2013. La meta era finalizar 191 Investigaciones Admnistrativas iniciadas a 31 de diciembre de 2012. No se pudo cumplir  la meta propuesta, por cuanto se ha presentado rotación de profesionales en el grupo y la renuncia de uno de ellos, cuyo cargo fue asignado al CAU.</t>
  </si>
  <si>
    <t>Revisión del Manual de Supervisión de todas las actividades de supervisión de las organizaciones vigiladas por la Delegatura Asociativa</t>
  </si>
  <si>
    <t>Documento 100% revisado</t>
  </si>
  <si>
    <t>Actas de revisión</t>
  </si>
  <si>
    <t>Se realizó una reunión de revisión el dia 27  de noviembre de 2013, con funcionarios de la Delegatura Asociativa, Coordinadores,  Superintendente Delegado y la Intendente, evidenciandose los cambios necesario para el Manual de Supervisión de la Delegatura Asociativa.</t>
  </si>
  <si>
    <t>Diseñar un esquema de supervisión por riesgos para que en el año 2014 las organizaciones con actividad financiera inicien la implementación de un sistema de administración por riesgos.</t>
  </si>
  <si>
    <t>Programar y efectuar mantenimientos a la plataforma tecnológica de la entidad, para garantizar su funcionamiento</t>
  </si>
  <si>
    <t>(No. de mantenimientos efectuados/No. de mantenimientos programados)X100</t>
  </si>
  <si>
    <t>No  horas con fallas/ Total  de horas de servicio</t>
  </si>
  <si>
    <t>Informe Selcomp</t>
  </si>
  <si>
    <t xml:space="preserve">Se atendieron 140 equipos de cómputo, 48 equipos portátiles, 19 servidores, 15 swicht marca 3com,  11 impresoras láser, 5 impresoras zebra para stickers, 9 scanner marca kodak de alto rendimiento, 1 aire acondicionado de 5 toneladas, 1 aire de 1 tonelada, 2 ups de 40 kva, y 1 ups de 30kva, 1 planta eléctrica de 77Kva.  Adicionalmente se realizaron 3 mantenimientos preventivos generales a todos los elementos de la plataforma, los cuales se ejecutaron de la siguiente manera:  Primer Preventivo 6 de Abril, Segundo preventivo 5 de Agosto y Tercer Preventivo 1 de Diciembre del 2013 esto con una duración de un mes aproximadamente. </t>
  </si>
  <si>
    <t xml:space="preserve">Expedir  y publicar la guía de Código de Buen Gobierno.
</t>
  </si>
  <si>
    <t>Delegatura Financiera</t>
  </si>
  <si>
    <t>Expedir la norma que exige la adopción de la guía de Código de Buen Gobierno</t>
  </si>
  <si>
    <t>Norma de Código de Buen Gobierno expedida</t>
  </si>
  <si>
    <t>Acto administrativo publicado y divulgado</t>
  </si>
  <si>
    <t>Ya se cumplio</t>
  </si>
  <si>
    <t>Beatriz López</t>
  </si>
  <si>
    <t xml:space="preserve">Elaborar el proyecto de norma que exige la aplicación del Modelo de referencia que calcule la probalidad de incumplimiento en la cartera de créditos para comentarios del sector.
Analisis y consolidación de comentarios.
Expedir norma </t>
  </si>
  <si>
    <t xml:space="preserve">Expedir la norma que exige la aplicación del Modelo de referencia que calcule la probalidad de incumplimiento en la cartera de créditos </t>
  </si>
  <si>
    <t xml:space="preserve">Norma sobre aplicación del Modelo de referencia que calcula la probabilidad de incumplimiento en la cartera de créditos, expedida  y publicada </t>
  </si>
  <si>
    <t xml:space="preserve"> </t>
  </si>
  <si>
    <t xml:space="preserve">Circular Externa No. 007 de 2013. </t>
  </si>
  <si>
    <t>Adicional a la expedición de la citada circular, mediante radicado No.  20134400361432 la firma Iquartil entrega el documento final de la consultoría que contiene la propuesta de marco normativo el cual se encuentra en estudio  y en determinación de imapcto para el período de transición que se deberá otorgar para su aplicacion</t>
  </si>
  <si>
    <t>Solicitar a la Oficina de Planeación y Sistemas la contratación de una consultoría para el desarrollo del software de auto evaluación y seguimiento para medir la eficacia del Código de Buen Gobierno para las empresas de la economía solidaria</t>
  </si>
  <si>
    <t>Despacho</t>
  </si>
  <si>
    <t>Contar con Software de auto evaluación y seguimiento para medir la eficacia del Código de Buen Gobierno para las empresas de la economía solidaria</t>
  </si>
  <si>
    <t xml:space="preserve">Sofware de autoevaluación y seguimiento, en marcha </t>
  </si>
  <si>
    <t>Convenio de colaboración y cooperación técnica con el Consejo Mundial de Cooperativas de ahorro y crédito WOCCU, para lograr este propósito.</t>
  </si>
  <si>
    <t>Se suscribio el convenio, sin embargo el software no esta en funcionamiento.</t>
  </si>
  <si>
    <t>Realizar visitas de inspección de carácter general a las seis cooperativas vigiladas por la Delegatura  que no se han visitado desde el año 2004 : COOPCAFAM, COOPTENJO, COOPCARVAJAL, UNIMOS, COOMULTINORBOY y COASMEDAS</t>
  </si>
  <si>
    <t xml:space="preserve">Finalizar las visitas de inspeccion de las cooperativas vigiladas por la Delegatura Financiera que desde el año 2004 no han sido visitadas. </t>
  </si>
  <si>
    <t xml:space="preserve">#visitas de inspeccion realizadas /#visitas de inspección programadas </t>
  </si>
  <si>
    <t xml:space="preserve">Programación de visitas,  Plan de acción Interno. Memorandos 250 -20132100000793, 
 250 -20132100001423 y 250 -20132100001813
</t>
  </si>
  <si>
    <t>Durante el tercer trimestre se realizaron 4   visitas de acuerdo con la programación:  Coopcafam (15 al 19 de julio/13; Unimos (21 al 25 de julio/13); Coasmedas /21 al 25 julio/13); Coomultinorboy (16 al 20 de septiembre/13); en el cuarto trimestre se realizó una visita: Cooptenjo (21 al 25 de octubre/13) y se aplazó la visita a Coopcarvajal debido a la reprogramación de  visitas por cambios en la programación de capacitación e incapacidad de supervisora.</t>
  </si>
  <si>
    <t>Presentar a la oficina de Planeación y Sistemas y Secretaria General, los términos de referencia para la contratación de una consultoría que realice el diagnóstico sobre el impacto en las organizaciones solidarias de la convergencia a normas internacionales de contabilidad e información financiera y aseguramiento de la información, que incluya la incidencia en el Presupuesto General de la Nación por el ajuste en la tasa de contribución que pagan las organizaciones vigiladas, los requerimientos técnicos  para la captura, validación y análisis de esta  información, así como el ajuste en los procesos de supervisión; presente la propuesta del marco regulatorio acorde con estas normas dirigido a las organizaciones vigiladas;  brindar acompañamiento y soporte a la Superintendencia en su implementación y la transferencia de conocimiento a los funcionarios.</t>
  </si>
  <si>
    <t xml:space="preserve">Realizar  y entregar los términos de referencia para la contratación de la consultoria sobre Normas Internacionales de Información Financiera y de Aseguramiento de la Información </t>
  </si>
  <si>
    <t xml:space="preserve">Documento dirigido a la Oficina de Planeación  y Sistemas y la Secretaría General sobe los términos de referencia para la contratación de la consultoria sobre Normas Internacionales de Información Financiera y de Aseguramiento de la Información </t>
  </si>
  <si>
    <t xml:space="preserve">Cotizaciones presentadas por las firmas de auditoria  HLB FAST Auditores y Ernst &amp; Young </t>
  </si>
  <si>
    <t>En el mes de febrero de 2013, se realizaron reuniones con las firmas: HLB FAST Auditores y Ernst &amp; Young para la presentación de las cotizaciones respectivas. 
Estas firmas de auditoria entregaron dichas propuestas el 15 de febrero de 2013, las cuales soportan el estudio de mercado para el proceso percontractual, que finaliza con el contarto CMA-088-2013</t>
  </si>
  <si>
    <t xml:space="preserve">Documento diagnóstico sobre el impacto en las organizaciones solidarias de la convergencia a normas internacionales de contabilidad e información financiera y aseguramiento de la información, que incluya la incidencia en el Presupuesto General de la Nación por el ajuste en la tasa de contribución que pagan las organizaciones vigiladas, los requerimientos técnicos para la captura, validación y análisis de esta información y propuesta del ajuste enlos proceso de supervisión. </t>
  </si>
  <si>
    <t xml:space="preserve">* Diagnostico de Impacto entregado  por la firma consultora 
* Propuesta de ajuste a los procesos de supervision entregado por la firma consultora </t>
  </si>
  <si>
    <t>Contrato de consultoría CMA-088-2013
Cronograma de actividades</t>
  </si>
  <si>
    <t>En septiembre/13 se suscribió contrato con la firma Ernst &amp; Young con una vigencia 2013 - 2014,  dentro de los entregables está el diagnóstico sobre el impacto, documento que de acuerdo con cronograma aprobado por la Superintendencia, será entregado en marzo e 2014.
Para dicha actividad a diciembre de 2013 se han realizado los siguientes avances:
1) aprobación de la Supersolidaria de la selección de la muestra.  
2) Encuesta a 250 entidades de economía solidaria
3) Entrega a la firma de la siguiente información: Estados financieros e información de cierre de ejercicio de 250 entidades de economía solidaria
4) revisión del PUC actual frente a las nuevas disposiciones de las NIIF</t>
  </si>
  <si>
    <t xml:space="preserve">Delegatura Financiera
</t>
  </si>
  <si>
    <t xml:space="preserve">Propuesta de marco regulatorio que contenga las normas técnicas especiales, interpretaciones y guías en materia de contabilidad, de información financiera y de aseguramiento de la información específicas para las organizaciones supervisadas soportadas en las directrices del Gobierno Nacional. </t>
  </si>
  <si>
    <t xml:space="preserve">* Propuesta de marco regulatorio entregada por la firma consultora </t>
  </si>
  <si>
    <t>En septiembre/13 se suscribió contrato con la firma Ernst &amp; Young con una vigencia 2013 - 2014,  dentro de los entregables está el diagnóstico sobre el impacto, documento que de acuerdo con cronograma aprobado por la Superintendencia, será entregado en junio e 2014.</t>
  </si>
  <si>
    <t xml:space="preserve">Transferencia de conocimiento a los supervisores en estándares internacionales de contabilidad e información financiera y de aseguramiento de la información y sobre los requerimientos técnicos para la captura, validación y análisis de esta información. </t>
  </si>
  <si>
    <t xml:space="preserve">Capacitaciones realizadas a los supervisores por la firma consultora </t>
  </si>
  <si>
    <t>No de capacitaciones realizadas/ No  de capacitaciones programadas</t>
  </si>
  <si>
    <t>En septiembre/13 se suscribió contrato con la firma Ernst &amp; Young con una vigencia 2013 - 2014,  debido al programa de capacitaciónes ya existente en la Superintendencia se  acordó con la firma consultora reprogrmar esta actividad la cual dará inicio el 20 de enero de 2014.</t>
  </si>
  <si>
    <t>Evaluar el informe de auditoria externo ordenado a la Cooperativa en el 2012, a efectos de autorizar la actividad financiera u ordenar el desmonte a la Cooperativa Cooservicios de Tunja (Boyaca)</t>
  </si>
  <si>
    <t xml:space="preserve">Ordenar la actividad financiera ó desmonte ó impartir instrucciones a la cooperativa pendiente de autorización </t>
  </si>
  <si>
    <t xml:space="preserve">Acto administrativo
dirigido a la cooperativa ordenando actividad, desmonte ó impartiendo instrucciones </t>
  </si>
  <si>
    <t>Propuestas para realización de consultoría</t>
  </si>
  <si>
    <t>Con corte a marzo de 2013 la Cooperativa remitió las propuestas económicas para la realización de la auditoria financiera, situacion que fue evaluada por la Supervisora a cargo de la Cooperativa, encontrando que las mismas no cumplían con las condiciones mínimas requeridas para este proceso, por tanto en  marzo se realiza una reunión en las instalaciones de la Cooperativa, para efectos de revisar la situación que presenta Cooservicios y se toma la decisión de solicitar la presentación de un Plan Estratégico que le permita a la Delegatura vislumbrar la viabilidad de autorizar el ejercicio de  la actividad financiera.  
La visita de inspección prevista  para el cuarto trimestre de 2013. se canceló debido a la reprogramación de visitas y de los programas de capacitación.  Se está realizando seguimiento a informes y mediante evaluación extrasitu.</t>
  </si>
  <si>
    <t>Presentar a la oficina de Planeación y Sistemas y Secretaria General, los términos de referencia para la contratación de una consultoria para que  presente propuesta de marco regulatorio y metodología estándar para la medición, monitoreo y control de riesgo crediticio, exposición al riesgo de liquidez, riesgo de lavado de activos y financiación del terrorismo y el riesgo operativo asociado a cada uno de ellos, ajustado a las características del sector de economía solidaria, que incluya las necesidades técnicas para la captura, validación y análisis de esta  información; la propuesta del esquema de supervisión requerido; brinde acompañamiento y soporte a la Superintendencia en su implementación y la transferencia de conocimiento a los funcionarios.</t>
  </si>
  <si>
    <t xml:space="preserve">Elaborar y entregar  los términos de referencia para la contratación de la consultoria que trabaje el Esquema de Supervisión por Riesgos </t>
  </si>
  <si>
    <t>Documento dirigido a la Oficina de Plenación  y Sistemas y la Secretaría General sobre los términos de referencia para la contratación de la consultoria sobre Supervisión por Riesgos</t>
  </si>
  <si>
    <t>En el mes de febrero de 2013, se realizaron reuniones con las firmas: Topa &amp; Asociados y PRONUS para la presentación de las cotizaciones respectivas. 
Estas firmas de consultoria en riesgos entregaron dichas propuestas en marzo de 2013, las cuales soportan el estudio de mercado para el proceso percontractual.. Actividad finalizada.</t>
  </si>
  <si>
    <t xml:space="preserve">Contar con la propuesta del marco regulatorio y metodología estandar para la medición de riesgos y del esquema de supervisión ajustado a las características del sector de la economia solidaria que incluye los requerimientos técnicos para la captura, validación y análisis de información. </t>
  </si>
  <si>
    <t xml:space="preserve">Cumplimiento del plan de trabajo de la firma consultora </t>
  </si>
  <si>
    <t>Plan  entregado</t>
  </si>
  <si>
    <t>Contrato de consultoría CMA-083-2013</t>
  </si>
  <si>
    <t>Mediante radicado No.  20134400361432 la firma Iquartil entrega el documento final de la consultoría que contiene la propuesta del marca regulatorio para el SARC</t>
  </si>
  <si>
    <t xml:space="preserve">Transferencia de conocimiento a los supervisores en la gestión de riesgos y sobre la metodología y los requerimientos técnicos para la captura, validación y análisis de esta información. </t>
  </si>
  <si>
    <t>Mediante radicado No.  20134400361432 la firma Iquartil entrega el documento final de la consultoría que contiene la propuesta de los requerimientos técnicos para la captura y validación del SARC y SARL. La trasnferencia de conocimiento  se traslada para el  primer trimestre de 2014 
No obstante lo anterior, en octubre de 2013 se recibió por parte de COOCENTRAL una capacitación de SARC</t>
  </si>
  <si>
    <t>Mantener e implementar la plataforma tecnológica de la entidad de conformidad con los proyectos de inversión y de acuerdo con los requerimientos de las áreas.</t>
  </si>
  <si>
    <t>Informar mensualmente a través del aplicativo al DNP y al MHCP el estado de ejecución de los proyectos de inversión de la entidad</t>
  </si>
  <si>
    <t>Oficina Asesora de Planeación y Sistemas
Jefes de Área</t>
  </si>
  <si>
    <t>100%,  proyectos en desarrollo y/o ejecución en el primer semestre  y terminados en Noviembre del 2013</t>
  </si>
  <si>
    <t>No. proyectos en desarrollo y/o ejecución en el primer semestre / Total de proyectos formulados
No. proyecto ejecutados al 100% en noviembre / Total de proyectos formulados</t>
  </si>
  <si>
    <t>Revisar mensualmente el estado de ejecución presupuestal y desarrollo de los proyectos de inversión</t>
  </si>
  <si>
    <t>Oficina Asesora de Planeación y Sistemas  
Secretario General
Jefes de Área</t>
  </si>
  <si>
    <t>85%, de ejecución presupuestal en los proyecto de inversión</t>
  </si>
  <si>
    <t>Medir la eficacia presupuestal de cada proyecto de inversión</t>
  </si>
  <si>
    <t xml:space="preserve">porcentaje de avance  en la ejecucion presupuestal/85% de ejecucion programa </t>
  </si>
  <si>
    <t>Victor Manuel Ciro</t>
  </si>
  <si>
    <t>Desarrollar el “CAPTURADOR” de reportes financieros de las entidades vigiladas mediante el convenio vigente con FOGACOOP.</t>
  </si>
  <si>
    <t>Oficina Asesora de Planeación y Sistemas
Fogacoop</t>
  </si>
  <si>
    <t>100/ Desarrollado</t>
  </si>
  <si>
    <t>Capturador desarrollado</t>
  </si>
  <si>
    <t>Implementar el “CAPTURADOR” de reportes financieros de las entidades vigiladas mediante el convenio vigente con FOGACOOP.</t>
  </si>
  <si>
    <t>100/ Implementado</t>
  </si>
  <si>
    <t>Capturador implementado</t>
  </si>
  <si>
    <t>No se han terminado de realizar las pruebas de todos los módulos, por lo que la implementación quedo en 0.</t>
  </si>
  <si>
    <t>Fortalecer el talento humano de la Entidad, orientado a desarrollar las competencias, acorde con los requerimientos misionales y de apoyo.</t>
  </si>
  <si>
    <t>Capacitar a los Auditores Internos de Calidad y a aquellos funcionarios que deseen ser auditores en Sistemas Integrados de Gestión.</t>
  </si>
  <si>
    <t xml:space="preserve">Oficina Asesora de Planeación y Sistemas </t>
  </si>
  <si>
    <t>No. de Funcionarios que asisten la capacitación / No. Funcionarios invitados
No. de Funcionarios que aprueban la capacitación / No. Funcionarios capacitados</t>
  </si>
  <si>
    <t>Informe final de B&amp;A Consultores Ltda.</t>
  </si>
  <si>
    <t>Se formaron 26 funcionarios en el curso de auditores internos integrales.</t>
  </si>
  <si>
    <t>Ivon Moreno</t>
  </si>
  <si>
    <t>Generar estadística practica aplicada a cada uno de los funcionarios sobre el conocimiento de la herramienta de Gestión Documental.</t>
  </si>
  <si>
    <t>Oficina Asesora de Planeación y Sistemas 
Funcionarios</t>
  </si>
  <si>
    <t>100%, de funcionarios</t>
  </si>
  <si>
    <t>Encuesta aplicada a los funcionarios</t>
  </si>
  <si>
    <t xml:space="preserve">Numero de  encuenstas  aplicadas/Numero de funcionarios *100 </t>
  </si>
  <si>
    <t>Resultados encuesta aplicada</t>
  </si>
  <si>
    <t>El ingeniero Founzy Trellez aplico la encuesta. Se sugirió en el segundo trimestre volver a aplicar la encuesta, dado que los resultados obtenidos con la encuesta anterior no fueron los esperados y solo el 50% de los funcionarios la respondió. No se ha aplicado nuevamente.</t>
  </si>
  <si>
    <t>Generar acciones para fortalecer el conocimiento de los funcionarios sobre la utilización de la herramienta de Gestión Documental.</t>
  </si>
  <si>
    <t>Oficina Asesora de Planeación y Sistemas
Funcionarios</t>
  </si>
  <si>
    <t>90%, de funcionarios capacitados</t>
  </si>
  <si>
    <t>Plan de capacitaciones</t>
  </si>
  <si>
    <t>Se genero un plan de capacitaciones sobre orfeo para todos los funcionarios de la entidad.</t>
  </si>
  <si>
    <t>Desarrollo e implementación de las Auditorias, seguimientos e informes en el Plan de Acción  2013, *Acompañamiento y Asesoraría</t>
  </si>
  <si>
    <t>Oficina de Control Interno</t>
  </si>
  <si>
    <t>Auditorías, informes y seguimientos  realizadas/auditorias programadas*100</t>
  </si>
  <si>
    <t>Informes seguimiento Plan de Acción o POA</t>
  </si>
  <si>
    <t>Se realizaron los seguimientos durante el período que estuvo vinculado el profesional de la oficina. Los seguimientos a plan de acción son realizados por la OAPS</t>
  </si>
  <si>
    <t>ROSA MARIA PADRON CARVAJAL</t>
  </si>
  <si>
    <t>Boletín de Control Interno</t>
  </si>
  <si>
    <t>Boletines realizados / Boletines programados * 100</t>
  </si>
  <si>
    <t>Boletines de control interno publicados</t>
  </si>
  <si>
    <t>Cada uno de los boletines de control interno se encuentran publicados en nuestra intranet</t>
  </si>
  <si>
    <t>Sensibilizar a los funcionarios en lo referente al código de ética de la Entidad</t>
  </si>
  <si>
    <t>Secretaria General - Capacitación y Bienestar</t>
  </si>
  <si>
    <t>No. de capacitaciones ejecutadas/No. de capacitaciones programadas</t>
  </si>
  <si>
    <t>Desde el Despacho del señor Superintendente se invito a los funcionarios a realizar una actividad lúdica para interiorizar el Código de Ética, el día 20/03/2013, esta fecha se reprogramos por carga laboral, para el día 3/04/2013, fecha en la cual se realizo la sensibilización.</t>
  </si>
  <si>
    <t>Irney Pinzón Correa</t>
  </si>
  <si>
    <t>Sensibilizar a los directivos en lo referente al código de buen gobierno de la Entidad</t>
  </si>
  <si>
    <t>No. de capacitaciones ejecutadas / No. de capacitaciones programadas</t>
  </si>
  <si>
    <t xml:space="preserve">Control Asistencia  Socializacion  Codigo Buen Gobierno 27 de Julio de 2013 </t>
  </si>
  <si>
    <t>El grupo directivo de la Entidad actualizo el código de Buen Gobierno de la Entidad, el señor Superintendente envió el documento  a todos los funcionarios el día 18/06/2013 y fue socializado a todos los funcionarios de la Entidad el día 27/06/2013 por parte del Secretario General Hugo Alberto Velasco Ramón</t>
  </si>
  <si>
    <t>Solicitar, consolidar y presentar para aprobación del Comité de Capacitación los requerimientos de las áreas.</t>
  </si>
  <si>
    <t>Secretaria General – Capacitación y Bienestar</t>
  </si>
  <si>
    <t>Aprobación Plan Capacitación</t>
  </si>
  <si>
    <t>Mediante acta 002 de 2013 del Comité de Capacitación y Estímulos se aprobo el Plan de Capacitación.</t>
  </si>
  <si>
    <t>Verificar que se cumplan las actividades de capacitación programadas</t>
  </si>
  <si>
    <t>Listados de entrega de certificados de de asistencia.</t>
  </si>
  <si>
    <t>En el cuarto trimestre se realizaron los programas de capacitación de : análisis de datos con excel avanzado, matemática financiera, auditores internos bajo las normas ISO 9001, NTCGP 1000, ISO 14001, ISO 27001 y de manera contigente se realizaron las capacitaciones: secretarias ejecutivas de alto rendimiento,Régimen Disciplinario, cambios normativos en el Estatuto Anticorrupción y Derecho de Petición en el  Nuevo Código Contencioso Administrativo, taller elaboración, evaluación y aplicación TRD.</t>
  </si>
  <si>
    <t>Formular la Política de incentivos de la entidad</t>
  </si>
  <si>
    <t>Política de incentivos</t>
  </si>
  <si>
    <t>Acta 001   comité de capacitaciòn  y estimulos  20 de marzo de 2013</t>
  </si>
  <si>
    <t>Mediante acta 001 de 2013 del Comité de Capacitación y Estímulos, se definio reconocer al mejor funcionario de Carrera Administrativa, al mejor de cada nivel jerarquico y al mejor equipo de trabajo, lo anterior sujeto al presupuesto que designe el Ministerio de Hacienda para la vigencia 2014</t>
  </si>
  <si>
    <t>Solicitar presupuesto para el año 2014, para el Programa de Incentivos</t>
  </si>
  <si>
    <t>Solicitud de presupuesto</t>
  </si>
  <si>
    <t>El área de presupuesto solicitó al Ministerio partida presupuestal para llevar a cabo el plan de incentivos propuesto en el mes de marzo de 2013. Radicado el proyecto de presupuesto de la Entidad para el 2014 en día 22 de marzo de 2013.</t>
  </si>
  <si>
    <t>Iniciar a través de mesas de concertación de cada una de las áreas misionales y transversales la definición las competencias comportamentales relacionadas con el código de ética</t>
  </si>
  <si>
    <t>Secretaria General – Talento Humano</t>
  </si>
  <si>
    <t>Porcentaje de entrega de cada uno de los productos</t>
  </si>
  <si>
    <t>Presentación a la Alta Dirección dos competencias comportamentales relacionadas con el código de ética para las áreas misionale y transversales para estudio y adopción.   Validación de Competencias transversales de Talento Humano DAFP frente a las competencias de Talento Humano de la Supersolidaria como área transversal.</t>
  </si>
  <si>
    <t>competencias comportamentales relacionadas con el código de ética: Uso y racionalidad de recursos naturales dentro de la Entidad y Comunicación Asertiva</t>
  </si>
  <si>
    <t>Secretaría General - Talento Humano</t>
  </si>
  <si>
    <t>Realizar la actualización del procedimiento para la selección de personal para la entidad, acorde con la normativa vigente.</t>
  </si>
  <si>
    <t>Procedimiento de selección de personal actualizado y publicado.</t>
  </si>
  <si>
    <t>Procedimiento publicado en Isolucion</t>
  </si>
  <si>
    <t>Se realizo la actualizacion de l procedimiento de selección de personal de la entidad.</t>
  </si>
  <si>
    <t>Validar con los responsables de su aplicación  y realizar los ajustes necesarios</t>
  </si>
  <si>
    <t xml:space="preserve">Se reviso y aprobo por parte de la secretaria general. </t>
  </si>
  <si>
    <t>Socializar el procedimiento para selección de personal entre los funcionarios encargados de su aplicación y publicarlo en Isolución para consulta.</t>
  </si>
  <si>
    <t>Secretaria General – Talento Humano y Planeación</t>
  </si>
  <si>
    <t>Se realizó la socialización a traves del correo electronico y se encuentra publicado en Isolución.</t>
  </si>
  <si>
    <t>Liquidar devengos y deducciones de los funcionarios.</t>
  </si>
  <si>
    <t>Secretaria General - Nómina</t>
  </si>
  <si>
    <t>No. informes presentación extemporánea / No. informes programados</t>
  </si>
  <si>
    <t>Planillas nomina</t>
  </si>
  <si>
    <t>Se realizó la liquidación y pago de la nomina de los funcionarios de la entidad.</t>
  </si>
  <si>
    <t>Ana Patricia Mendoza Garcia</t>
  </si>
  <si>
    <t>Liquidar aportes parafiscales</t>
  </si>
  <si>
    <t>Se realizó la liquidación y pago de los aportes de los funcionarios de la entidad.</t>
  </si>
  <si>
    <t>Reporte de novedades del personal</t>
  </si>
  <si>
    <t>Las novedades de personal se presentaron de forma oportuna.</t>
  </si>
  <si>
    <t>Organizar el archivo de gestión del área de acuerdo a las políticas de gestión documental implementadas por la entidad, teniendo en cuenta los lineamientos del Archivo General de la Nación.</t>
  </si>
  <si>
    <t>Secretaria General</t>
  </si>
  <si>
    <t>No. revisiones de archivo/No. revisiones programadas</t>
  </si>
  <si>
    <t>Archivo</t>
  </si>
  <si>
    <t>Se organizó el achivo de gestión de toda la Secretaria General.</t>
  </si>
  <si>
    <t>Javier Segura Restrepo</t>
  </si>
  <si>
    <t>Hacer el alistamiento de las carpetas de la Secretaria General y presentar informe trimestral sobre avance.</t>
  </si>
  <si>
    <t>Secretaria General – Auxiliar Administrativo</t>
  </si>
  <si>
    <t>(No. Informes presentados/No. Informes requeridos)X100</t>
  </si>
  <si>
    <t>Las carpetas se encuentran organizadas y listas para la transferencia.</t>
  </si>
  <si>
    <t>Enviar el archivo histórico al archivo central teniendo en cuenta las tablas de retención documental. Para ello se deben diligenciar la Planillas de Inventario Documental F-GEDO-005, donde van detalladas las carpetas con los documentos que se van a transferir al archivo central.</t>
  </si>
  <si>
    <t>Secretaria General - Auxiliar Administrativo</t>
  </si>
  <si>
    <t>archivo  enviado según  especificaciones tecnicas</t>
  </si>
  <si>
    <t>Planillas de transferencias por año y por grupo de trabajo</t>
  </si>
  <si>
    <t>Se realizó la transferencia correspondiente para este año en el mes de Mayo, por consiguiente para este indicador ya se cumplió en un 100%.</t>
  </si>
  <si>
    <t>Elaborar anteproyecto con base en el análisis y ajuste de las necesidades consolidado por área.</t>
  </si>
  <si>
    <t>Secretaria General - Presupuesto</t>
  </si>
  <si>
    <t>Anteproyecto de presupuesto pactado y presentado en tiempo</t>
  </si>
  <si>
    <t>Documento de radicación del Anteproyecto de presupuesto de la vigencia 2014, el dia 22/03/2013.</t>
  </si>
  <si>
    <t>MAGDA YIBER RAMIREZ RODRIGUEZ</t>
  </si>
  <si>
    <t>Presentar y publicar  el seguimiento  de la ejecución presupuestal</t>
  </si>
  <si>
    <t>100%
1 informe mensual</t>
  </si>
  <si>
    <t>(N° Informes de ejecución presentados/12)X100</t>
  </si>
  <si>
    <t>Informes de ejecución presupuestal publicados en la pagina web.</t>
  </si>
  <si>
    <t>Los informes de ejecución presupuestal se encuentran publicados en la pagina web.</t>
  </si>
  <si>
    <t>Dar cumplimiento en la presentación de informes ante los entes de control</t>
  </si>
  <si>
    <t>Informes presentados</t>
  </si>
  <si>
    <t>Se dio cumplimiento a la presetnación de informes a llos entes de control.</t>
  </si>
  <si>
    <t xml:space="preserve">Presentación y aprobación del plan de compras 2013 </t>
  </si>
  <si>
    <t>Plan de compras 2013 aprobado</t>
  </si>
  <si>
    <t>Plan de compras publicado</t>
  </si>
  <si>
    <t>Se encuentra publicado en al pagina web</t>
  </si>
  <si>
    <t>Vanessa Ríos</t>
  </si>
  <si>
    <t>Realizar las conciliaciones contables de las cuentas del Balance  al interior del grupo financiero</t>
  </si>
  <si>
    <t>Secretaria General - Contabilidad</t>
  </si>
  <si>
    <t>Número de conciliaciones realizadas /Número de conciliaciones programadas</t>
  </si>
  <si>
    <t>Conciliaciones</t>
  </si>
  <si>
    <t>Se realizaron las conciliaciones contables de las areas de tesoreria, contribuciones, activos fijos, contingencias.</t>
  </si>
  <si>
    <t>Elaborar y presentar los Estados Financieros de la Supersolidaria, dando cumplimiento a la normatividad vigente</t>
  </si>
  <si>
    <t>Estados financieros</t>
  </si>
  <si>
    <t>Elaborar y presentar los informes requeridos por la Contaduría General al de la Nación en materia contable</t>
  </si>
  <si>
    <t>Número de informes presentados /Número informes requeridos por la Contaduría General de la Nación</t>
  </si>
  <si>
    <t>Informes CGR</t>
  </si>
  <si>
    <t>Se presentaron de manera oportuna lo informes requeridos por la Contaduria General de la Nación.</t>
  </si>
  <si>
    <t>Estadísticas de consumos papelería</t>
  </si>
  <si>
    <t>Secretaría General - Almacén</t>
  </si>
  <si>
    <t>No. informes presentados/No. informes programados</t>
  </si>
  <si>
    <t>LUIS ANTONIO PINEDA</t>
  </si>
  <si>
    <t>Estadísticas de consumos servicios públicos</t>
  </si>
  <si>
    <t>Mantener actualizado el sistema de inventarios</t>
  </si>
  <si>
    <t>Informe mensual de movimientos de inventarios en la entidad</t>
  </si>
  <si>
    <t>Informes mensuales</t>
  </si>
  <si>
    <t>Se realizaron los movimientos de inventarios durante el trimestre</t>
  </si>
  <si>
    <t>Realizar el inventario físico</t>
  </si>
  <si>
    <t>Inventario actualizado</t>
  </si>
  <si>
    <t>Se realizo el inventario fisico en los meses de octubre y noviembre.</t>
  </si>
  <si>
    <t>Rendición de informe Sireci - Gestión Contractual</t>
  </si>
  <si>
    <t>Secretaría General –Contratación y Servicios Generales</t>
  </si>
  <si>
    <t>Informe Sireci reportado trimestral /Número de informes programados</t>
  </si>
  <si>
    <t>Se realizó el informe de contratación de acuerdo con los lineamientos de la Contraloria.</t>
  </si>
  <si>
    <t>VANESSA RIOS</t>
  </si>
  <si>
    <t>Presentación del  informe de rendición de la cuenta en materia contractual</t>
  </si>
  <si>
    <t>Informe presentación extemporánea / Informe programado</t>
  </si>
  <si>
    <t>Se presentó el informe de contratación para la rendición de cuentas.</t>
  </si>
  <si>
    <t>Publicación de contratos en SECOP</t>
  </si>
  <si>
    <t>(N° de contratos publicados / N° contratos  legalizados)X100</t>
  </si>
  <si>
    <t>inventario actualizado</t>
  </si>
  <si>
    <t>Se publicarón todos los contatos legalizados de la vigencia.</t>
  </si>
  <si>
    <t>Realizar el control de pago de contribuciones  teniendo actualizada la información en las bases de datos y en el aplicativo establecido</t>
  </si>
  <si>
    <t>Secretaría General – Administradora Aplicativo Recaudo</t>
  </si>
  <si>
    <t>Informe mensual presentado/Informes mensuales programados</t>
  </si>
  <si>
    <t>Se realizaron informes mensuales y se publicaron en página web</t>
  </si>
  <si>
    <t>MARTHA ISABEL SOTO CORREA</t>
  </si>
  <si>
    <t>Con base en el reporte de los estados financieros del año inmediatamente anterior y la normativa vigente, se elabora una base de datos en función de los activos para obtener el valor de la tasa de contribución.</t>
  </si>
  <si>
    <t>Secretaría General- Administradora Aplicativo Recaudo</t>
  </si>
  <si>
    <t>Elaborar base de datos</t>
  </si>
  <si>
    <t>F:\MARTHA I\CONFECOOP\TASA CONTRIBUCION 2013.XLS</t>
  </si>
  <si>
    <t>Cada vez que recibo información de los estados financieros, se revisa que el nivel de supervisión sea el correcto, de acuerdo al rango de activos y de la Circular 001; se verifica en la base de resoluciones de primer nivel qué cooperativa pertenece a este nivel, se arma el archivo plano con esta información y se carga en el aplicativo de Realtech. Una vez el sistema genera el archivo procesado, se verifica que los porcentajes calculados estén correctos.</t>
  </si>
  <si>
    <t>Realizar el seguimiento de cartera teniendo en cuenta los procedimientos establecidos.</t>
  </si>
  <si>
    <t>Secretaría General - Administradora Aplicativo Recaudo</t>
  </si>
  <si>
    <t>No. seguimientos realizados/No. seguimientos programados</t>
  </si>
  <si>
    <t>Se realizó la conciliación contable entre contribuciones y los saldos de contabilidad para su seguimiento y control.</t>
  </si>
  <si>
    <t>Realizar las actividades estipuladas a través de la suscripción de contrato interadministrativo   con CISA S.A., para la administración de la cartera de naturaleza coactiva de la entidad de multas y contribuciones.</t>
  </si>
  <si>
    <t>Funcionario Ejecutor – Jurisdicción Coactiva de la Superintendencia de la Economía Solidaria</t>
  </si>
  <si>
    <t>100% cartera recuperada</t>
  </si>
  <si>
    <t>Número de actuaciones adelantadas/ Número de procesos de cartera coactiva</t>
  </si>
  <si>
    <t>CONTRATO INTERADMINISTRATIVO CM  017-2013. Carpeta de CISA Físico</t>
  </si>
  <si>
    <t>Se suscribió contrato de administración CISA CM-017-2013 el 24 de junio de 2013 y se suscribio el acta de inicio el día 16 de julio de 2013. Se presentaron informes por parte de CISA el 16 de agosto y el 16 de septiembre de 2013 .</t>
  </si>
  <si>
    <t>Leidy Sofía Rodriguez Ballesteros</t>
  </si>
  <si>
    <t>Realizar cada 180 días contados a partir del día siguiente de la ejecutoria de los actos administrativos las actividades contratadas con CISA S.A., para la calificación y posterior venta de cartera de multas y contribuciones.</t>
  </si>
  <si>
    <t xml:space="preserve">CONTRATO INTERADMINISTRATIVO CM -022-2012 del 31 de agosto de 2012.  Acta de incorporación No. 003 del 30 de agosto de 2013 Formato CISA para valoración y posterior cesión, Resolución cesión, citatorios notificación  cesión.  Pendiente  por suscribir el Acta de e incorporación No. 004. </t>
  </si>
  <si>
    <t>Clasificación cartera con 180 días de vencida no coactiva.  Diligenciamiento Formato Cisa, Expedición Resolución de cesión a favor de CISA S.A. Multas, Expedición Resolución de cesión contribuciones a favor de CISA S.A., Recolección documentos originales actos administrativos a ceder, elaboración de citatorios para comunicar la cesión al deudor, Elaboración y envio formato cisa comunicando CESION al deudor por parte de la Supersolidaria de cada una de las actas de incorporación.</t>
  </si>
  <si>
    <t>Informe BDME.</t>
  </si>
  <si>
    <t>Número de reportes presentados/Número de reportes programados</t>
  </si>
  <si>
    <t>Base BDME personas naturales.  Base BDME personas jurídicas Se presetnaron los 2 informes requeridos por la contaduria.</t>
  </si>
  <si>
    <t xml:space="preserve"> Bases de  excel personas naturales y jurídicas morosas por multas y contribuciones para el BDME</t>
  </si>
  <si>
    <t>INFORME DEUDORES MOROSOS, personas naturales y jurídicas para ser publicado en la página web de la Supersolidaria.</t>
  </si>
  <si>
    <t>Número de reportes presentados/Número de reportes programados.</t>
  </si>
  <si>
    <t>Base personas naturales y jurídicas sancionadas con multas enero, febrero y marzo de 2013. CARPETA INFORMES. Archivo Excel.</t>
  </si>
  <si>
    <t>Actualización Base excel personas naturales y jurídicas (acuerdos de pago, revocatorias, demandas, pagos totales, prescripción)</t>
  </si>
  <si>
    <t>INFORME MULTAS CONTABILIDAD</t>
  </si>
  <si>
    <t>Base consolidada de multas diciciembre  de 2013</t>
  </si>
  <si>
    <t xml:space="preserve"> Base excel consolidada de multas a diciembre  de 2013 (inclusión de acuerdos de pago, multas nuevas, pagos totales, prescripción, revocatorias, demandas, vendidas a CISA).</t>
  </si>
  <si>
    <t xml:space="preserve">Controlar la ejecución de los pagos programados mensualmente. </t>
  </si>
  <si>
    <t>Secretaria General - Pagaduría</t>
  </si>
  <si>
    <t>Pagar de acuerdo al cronograma establecido en el PAC y los descuentos programados en la nómina.</t>
  </si>
  <si>
    <t>Pagos ejecutados/Pagos programados *100</t>
  </si>
  <si>
    <t>FORMATO PAC SUPERVISORES/CORREOS ELECTRONICOS A SUPERVISORES- MEMORANDO RECORDATORIO FUNCIONES SUPERVISORES</t>
  </si>
  <si>
    <t xml:space="preserve">FLOR MARIA MENDOZA </t>
  </si>
  <si>
    <t>Realizar el pago de impuestos en las fechas establecidas.</t>
  </si>
  <si>
    <t>Secretaria General – Pagaduría</t>
  </si>
  <si>
    <t>No. Pagos realizados en el año /No. pagos establecidos por calendario  tributario.</t>
  </si>
  <si>
    <t>Impuesto liquidados y pagados</t>
  </si>
  <si>
    <t>SE  DA CUMPLIMIENTO A LA FECHA DE PAGOS ESTABLECIDA POR LA DIRECCION DE IMPUESTOS NACIONALES DIAN.</t>
  </si>
  <si>
    <t>Elaborar mensualmente el informe de promedios.</t>
  </si>
  <si>
    <t>Secretaria General - Tesorería</t>
  </si>
  <si>
    <t>SE DA CUMPLIMIENTO A LA NORMA</t>
  </si>
  <si>
    <t>Elaborar trimestralmente el informe de títulos de tesorería</t>
  </si>
  <si>
    <t>Informe trimestral</t>
  </si>
  <si>
    <t>Efectuar venta de TES de acuerdo al flujo de liquidez de la entidad.</t>
  </si>
  <si>
    <t>Secretaria General -Tesorería</t>
  </si>
  <si>
    <t>Mantener la liquidez  necesaria realizando venta de TES</t>
  </si>
  <si>
    <t>No. Ventas realizadas/ No. Necesidad de liquidez</t>
  </si>
  <si>
    <t>certificados de operacioens con TES</t>
  </si>
  <si>
    <t xml:space="preserve">DURANTE EL TRIMESTRE SE REALIZAN TRES OPERACIONES DE TITULOS DE TESORERIA TES DEBIDO A QUE LA EINTIDAD  NO CONTABA CON  LIQUIDEZ </t>
  </si>
  <si>
    <t>Efectuar compra de TES de acuerdo al flujo de liquidez de la entidad.</t>
  </si>
  <si>
    <t>Secretaria General-Tesorería</t>
  </si>
  <si>
    <t>Mantener la liquidez  necesaria realizando la compra de TES</t>
  </si>
  <si>
    <t>No. Compra de TES  realizadas/No.  Exceso de liquidez.</t>
  </si>
  <si>
    <t>Certificado compra TES</t>
  </si>
  <si>
    <t>DURANTE ESTE TRIMESTRE SE REALIZO UNA COMPRA DE TES DEBIDO A QUE HABIAN EXCEDENTES DE LIQUIDEZ GENERADOS POR PROGRAMACIONES DE PAGOS NO EJECUTADAS.</t>
  </si>
  <si>
    <t>Registrar en SIIF NACION II la solicitud del CDP.</t>
  </si>
  <si>
    <t>Secretaria General – Presupuesto Gasto</t>
  </si>
  <si>
    <t>Informe mensual de ejecución presupuestal</t>
  </si>
  <si>
    <t>Informes mensuales de ejecución presupuestal</t>
  </si>
  <si>
    <t>el informe de ejecución presupuesstal se publica en la pagina web.</t>
  </si>
  <si>
    <t>ESPERANZA MORALES</t>
  </si>
  <si>
    <t>Registrar en SIIF NACION II la solicitud del RP.</t>
  </si>
  <si>
    <t>Secretaria General - Presupuesto Gasto</t>
  </si>
  <si>
    <t>Seguimiento de las disponibilidades presupuestales sin compromiso presupuestal</t>
  </si>
  <si>
    <t>Seguimiento a saldos pendientes por utilizar  de compromisos</t>
  </si>
  <si>
    <t>Adelantar seguimientos a los archivos de gestión</t>
  </si>
  <si>
    <t>Secretaría General - Archivo</t>
  </si>
  <si>
    <t>100% 
3 seguimientos programados</t>
  </si>
  <si>
    <t>(N° seguimientos realizados/N° de seguimientos programados)X100</t>
  </si>
  <si>
    <t>Actas de seguimiento</t>
  </si>
  <si>
    <t>Se realizaron los seguimientos a los archivo de gestión, generando actas de seguimiento.</t>
  </si>
  <si>
    <t>LILIAN BLOISE</t>
  </si>
  <si>
    <t>Recepcionar los actos administrativos de cada área.</t>
  </si>
  <si>
    <t>Secretaria General - Notificaciones</t>
  </si>
  <si>
    <t>100% información registrada</t>
  </si>
  <si>
    <t>(No. notificaciones realizadas/No. resoluciones recibidas mes anterior)*100</t>
  </si>
  <si>
    <t>Base de datos de Resoluciones 2013, debidamente actualizada.</t>
  </si>
  <si>
    <t xml:space="preserve"> Durante el  comprendido entre el 01/07/2013 a 30/09/2013 se recibieron  253 Actos Administrativos de otras  areas de la Entidad (Financiera, Asociativa, Despacho)  y las emitidas por la Secretaria General. En el periodo Octubre - diciembre ingresaron 230 Resoluciones.</t>
  </si>
  <si>
    <t xml:space="preserve">Maria Victoria Ballesteros </t>
  </si>
  <si>
    <t>Enviar las citaciones de los actos administrativos para notificarlos.</t>
  </si>
  <si>
    <t>De los 253 Actos administrativos se deben notificar 46  resoluciones, las restantes corresponden al funcionamiento interno de la Entidad (como comisiones, horas extras, vacaciones,etc)   Se  envian todas las citaciones para notificacion.  (Por fisico, correo electronico). Del periodo octubre y diciembre se recibieron para notificación 70.</t>
  </si>
  <si>
    <t>Notificar los actos administrativos.</t>
  </si>
  <si>
    <t>en total se notificaron 39  Resoluciones personalmente, por conducta concluyente, por por aviso, estan pendientes por recibo de notificacion 7 Resoluciones que ingresaron a finales de septiembre por lo cual se notificaran en octubre. Y del periodo octubre - diciembre se notificaron 59, las 11 pendientes ingresaron a finales de diciembre. serán notificadas en enero.</t>
  </si>
  <si>
    <t>Elaborar y entregar los estudios previos para dar inicio a la implementación de ISO 14001 e ISO 27001</t>
  </si>
  <si>
    <t>Oficina Asesora de Planeación y Sistemas
Todas las Áreas de la Entidad</t>
  </si>
  <si>
    <t>No. de actividades ejecutadas /No de actividades planeadas</t>
  </si>
  <si>
    <t>Estudios previos entregados a Secretaria General</t>
  </si>
  <si>
    <t>Ivonn Moreno Barrera</t>
  </si>
  <si>
    <t xml:space="preserve">Revisar y actualizar los procesos y procedimientos del SGC </t>
  </si>
  <si>
    <t>No. Procesos Revisados y Actualizados /Total procesos de la Entidad</t>
  </si>
  <si>
    <t>Realizar Auditoría Interna de Calidad</t>
  </si>
  <si>
    <t>Oficina Asesora de Planeación y Sistemas
Auditores Internos de Calidad</t>
  </si>
  <si>
    <t>No. Procesos Auditados /Total procesos de la Entidad</t>
  </si>
  <si>
    <t>Informe de auditoría</t>
  </si>
  <si>
    <t>Se realizo Auditoría Interna Calidad del 02 al 12 de septiembre de 2013.</t>
  </si>
  <si>
    <t xml:space="preserve">Revisar y actualizar metodología de la Gestión de Riesgo </t>
  </si>
  <si>
    <t>Metodologia de gestión del riesgo actualizada a 24 de septiembre de 2013</t>
  </si>
  <si>
    <t>Se encuentra actualizada a 24 de septiembre de 2013.</t>
  </si>
  <si>
    <t>Hacer visible la labor de la Superintendencia entre sus servidores, organizaciones supervisadas y sus asociados, y la opinión pública.</t>
  </si>
  <si>
    <t>Realizar actualizaciones a la página web de la entidad, conforme a los requerimientos de las áreas.</t>
  </si>
  <si>
    <t>Oficina Asesora de Planeación y Sistemas
Jefes de Área
Profesional de Comunicaciones</t>
  </si>
  <si>
    <t>(No. de actualizaciones realizadas/No. de actualizaciones solicitadas)X100</t>
  </si>
  <si>
    <t>Formato de seguimiento actualizaciones página web, área de comunicaciones.</t>
  </si>
  <si>
    <t>El portal web de la entidad se actualiza cada vez que él area de comunicaciones lo solicita o cuando se presenta un nuevo requerimiento.</t>
  </si>
  <si>
    <t>Mejorar la calificación del Indice de Transparencia de la Entidad</t>
  </si>
  <si>
    <t>Oficina Asesora de Planeación y Sistemas
Sistemas y Jefes de Área</t>
  </si>
  <si>
    <t>Incrementar la calificación en un 10%</t>
  </si>
  <si>
    <t>Calificación del Indice de Transparencia de la Entidad</t>
  </si>
  <si>
    <t>La Coorporación Transparencia por Colombia no realizo la encuesta en el 2013</t>
  </si>
  <si>
    <t>No hubo a vance por cuanto que no se recibio la encuesta</t>
  </si>
  <si>
    <t>Ampliar la cobertura de la divulgación de la rendición de cuentas, por diferentes medios de comunicación</t>
  </si>
  <si>
    <t>Oficina Asesora de Planeación y Sistemas
Comunicaciones</t>
  </si>
  <si>
    <t>Divulgar en 2 medios de comunicación adiconal a los existentes</t>
  </si>
  <si>
    <t>No. de medios de comunicación en que se ha divulgado la Rendición de Cuentas</t>
  </si>
  <si>
    <t>Panel de rendición de cuentas y última edición del año 2013 de la Revista Enlace Solidario</t>
  </si>
  <si>
    <t>Se realizo un panel de rendición de cuentas y se colgo a través de la página web, adicionalmente la última edición del año 2013 de la Revista Enlace Solidario fue un especial de rendición de cuentas</t>
  </si>
  <si>
    <t>Mejorar la calificación de Gobierno en Línea</t>
  </si>
  <si>
    <t>Incrementar la calificación en un 20%</t>
  </si>
  <si>
    <t>Calificación de Gobierno en Línea de la Entidad</t>
  </si>
  <si>
    <t>Entre el primer y el segundo semestre se incremento en un 17% pasando de 37% al 54%, por lo que se establece un 85% de cumplimiento</t>
  </si>
  <si>
    <t>Se realizo la evaluación basados en el manual 3.1. El mejoramiento de la calificación no es comparable repecto al año anterior, debido a que cambiaron los parametros. Se evalua respecto a evaluación del primer semestre del año</t>
  </si>
  <si>
    <t>Divulgar a los funcionarios de la Entidad el contenido de los cuatro  (4) boletines</t>
  </si>
  <si>
    <t xml:space="preserve">Jefe Oficina Asesora Jurídica  </t>
  </si>
  <si>
    <t>No. boletines realizados/No. boletines programados/</t>
  </si>
  <si>
    <t>Por correo electrónico se remitió a todos los funcionarios el 30 de diciembre de 2013 y se publicó el la Intranet.</t>
  </si>
  <si>
    <t xml:space="preserve">El 30 de diciembre  de 2013 se remitió a los funcionarios de la Supersolidaria el tercer Boletín Jurídico. </t>
  </si>
  <si>
    <t xml:space="preserve">Análisis de la Encuesta sobre la efectividad del boletín jurídico </t>
  </si>
  <si>
    <t xml:space="preserve">Jefe Oficina Asesora  Jurídica </t>
  </si>
  <si>
    <t xml:space="preserve">Documento que contiene el análisis de la encuesta  </t>
  </si>
  <si>
    <t>La encuesta se encuentra publicada en el link https://docs.google.com/a/supersolidaria.gov.co/forms/d/1kyV-uUNGXrLrwM5sXC84GQ1kjvMQbZCuL_6wKX5QIQw/viewform</t>
  </si>
  <si>
    <t>Se remitió por correo electrónico  la encuesta a todos los funcionarios de la Superintedencia. El análisis es el resultado de la consolidación de las respuestas que aún estan remitiendo.</t>
  </si>
  <si>
    <t>Solicitar a la Oficina de Planeacion y Sistemas la  aprobación de la metodología para medir la satisfacción del cliente propuesta por la O.Jurídica. Posteriomrente incluir en Isolución</t>
  </si>
  <si>
    <t xml:space="preserve">Hacer la solicitud </t>
  </si>
  <si>
    <t>Memorando o  correo interno</t>
  </si>
  <si>
    <t>Copia correo electrónico dirigido a la Oficina Asesora de Planeación y Sistemas</t>
  </si>
  <si>
    <t>Se realizó, el 12 de junio de 2013, reunión con la Oficina Asesora  de Planeación y Sistemas, se propuso la metodología que se someterá posteriormente a revisión.</t>
  </si>
  <si>
    <t>Revisión y actualización de los siete (7)  títulos de la Circular Básica Jurídica</t>
  </si>
  <si>
    <t>Oficina Asesora Jurídica
Delegatura Financiera
Delegatura Asociativa
Asesora de Despacho.</t>
  </si>
  <si>
    <t>100% de la Circular Básica Jurídica revisada y actualizada</t>
  </si>
  <si>
    <t>No. de títulos revisados y actualizados /No. total de titulos de la Circular</t>
  </si>
  <si>
    <t xml:space="preserve">El proyecto de Circular básica jurídica, se encuentra publicada para comentarios en nuestra página web en el link http://192.127.28.41/es/normativa/comentarios-proyectos-de-circular-externa </t>
  </si>
  <si>
    <t>Se revisaron los 7 titulos de la Circular Básica Jurídica y se encuentra desde el 30 de diciembre de 2013 y hasta el 14 de febrero de 014, publicada en nuestra página web para comentarios y observaciones del público en general</t>
  </si>
  <si>
    <t xml:space="preserve">Realizar tres (3) conversatorios por semestre en cada una de las áreas misionales, sobre invetigaciones administrativas, informes de visita, pliego de cargos, proyecto resolución sanción, pruebas, circunstancis de modo, tiempo y lugar, determinar fecha precisa de la comisión del acto o hecho) conbase en fallo proferidos en contra de la Superintendencia </t>
  </si>
  <si>
    <t>Jefe Oficina Asesora Juridica</t>
  </si>
  <si>
    <t>Hacer tres (3) conversatorios por semestre</t>
  </si>
  <si>
    <t>No. conversatorios realizados/No. conversatorios programados</t>
  </si>
  <si>
    <t>Se envio por correo electronico el 30 de diciembre a los coordinadores de las Delegaturas Financiera y Asociativa</t>
  </si>
  <si>
    <t>El último conversatorio se realizo de manera virtual y el tema que se desarrollo fue el Derecho de Petición. Se remitio la presentación con la información correspondiente a los coordinadores de las Delegaturas el 30 de diciembre.</t>
  </si>
  <si>
    <t>Hacer estricto seguimiento a los procesos judiciales a través de la firma encargada de vigilanica de los procesos a nivel nacional</t>
  </si>
  <si>
    <t>Jefe Oficina Asesora Jurídica</t>
  </si>
  <si>
    <t xml:space="preserve">Realizar evaluación trimestral  sobre los informes presentados </t>
  </si>
  <si>
    <t>Reuniones realizadas/Reuniones programadas</t>
  </si>
  <si>
    <t>Acta de seguimiento trimestral</t>
  </si>
  <si>
    <t>Por vacancia judicial de los juzgados el último seguimiento del 2013 quedo programado para el 15 de enero de 2014.</t>
  </si>
  <si>
    <r>
      <t xml:space="preserve">Realizar </t>
    </r>
    <r>
      <rPr>
        <sz val="11"/>
        <color indexed="17"/>
        <rFont val="Arial"/>
        <family val="2"/>
      </rPr>
      <t>12</t>
    </r>
    <r>
      <rPr>
        <sz val="11"/>
        <rFont val="Arial"/>
        <family val="2"/>
      </rPr>
      <t xml:space="preserve"> encuentros de supervisión descentralizadas: Las jornadas tendrán como eje temático: Código de Buen Gobierno, Sistemas de Administración de Riesgos y Normas Internacionales de Información Financiera NIIF y Aseguramiento de la Información NIA </t>
    </r>
  </si>
  <si>
    <t xml:space="preserve">Encuentros de Supervision Efectuados </t>
  </si>
  <si>
    <t>#encuentros realizados /#encuentros programados</t>
  </si>
  <si>
    <t>Encuentro de Supervisión descentralizadado realizado en Medellin.</t>
  </si>
  <si>
    <t>En el cuarto trimestre se realizaron los encuentros con las cooperativas en la ciudad de Medellín (23 al 25 de octubre/13) y Cucuta ( 4 y 5 diciembre)
Entre enero  y  diciembre/13 se  realizaron 12  de los 12 encuentros de supervisión descentralizada con cooperativas de ahorro y crédito. Es pertinente señalar que el encuentro programado en la ciudad de Quibdó fué cancelado por decisión de la señora Superintendente.</t>
  </si>
  <si>
    <t>Producir 19 capítulos. El presupuesto incluye gastos de emisión, presentadora, cámaras y periodistas. (proyecto de inversión) y convenio con la UCC</t>
  </si>
  <si>
    <t>Despacho - Comunicaciones</t>
  </si>
  <si>
    <t>Producción y postproducción de  19 programas de Supersolidaria te ve al año</t>
  </si>
  <si>
    <t>Programas producidos/programas emitidos</t>
  </si>
  <si>
    <t>Se produjeron 18 de los 19 capitulos programadas para el 2013.</t>
  </si>
  <si>
    <t>Mónica Medina        Senia Díaz</t>
  </si>
  <si>
    <t>Identificar las piezas que deben ser actualizadas y las que se requieren crear. Contratar su elaboración y montaje. (proyecto de inversión)</t>
  </si>
  <si>
    <t>Contratar el diseño, elaboración y montaje de las piezas comunicativas de identidad e imagen corporativa.</t>
  </si>
  <si>
    <t>Piezas producidas y en uso.</t>
  </si>
  <si>
    <t xml:space="preserve">CDP, RP, contrato, evaluación al proveedor y las piezas comunicativas que reposan en el área de comunicaciones. </t>
  </si>
  <si>
    <t>Piezas producidas y en uso</t>
  </si>
  <si>
    <t>Poner en práctica la metodología del buzón de sugerencias.</t>
  </si>
  <si>
    <t>Metodología puesta en práctica.</t>
  </si>
  <si>
    <t>Metodología de buzón de sugerencias implementada.</t>
  </si>
  <si>
    <t xml:space="preserve">Acta Comité de Calidad  001 del 24 de mayo de 2013, correo institucional, aviso intranet,  Notisolidario de mayo y junio. </t>
  </si>
  <si>
    <t>el 24 de mayo se puso a consideración del Comité de Calidad de la Entidad los temas a tratar en el  Buzón Interno de Sugerencias  "Artesanos de Ideas". El día 11 de junio se hizo el lanzamiento oficial por medio de la intranet y el correo institucional invitando a los funcionarios a participar con el tema: “Sugerencias para atender Quejas y Reclamos por parte de la Superintendencia en forma oportuna” Igualmente se divulgó en las ediciones No. 98 Y 99 del mes de mayo y junio respectivamente.</t>
  </si>
  <si>
    <t xml:space="preserve">Realizar  video institucional con la nueva identidad visual del Gobierno de Colombia </t>
  </si>
  <si>
    <t>Video producido</t>
  </si>
  <si>
    <t>Video producido y en uso</t>
  </si>
  <si>
    <t>El video institucional fue producido por Grupo Vector Ltda.</t>
  </si>
  <si>
    <t>El video institucional fue producido por Grupo Vector Ltda, iniciando el 5 de septiembre y lo entregaron el 22 de noviembre. La demora se produjo debido a que se espero hasta que los nuevos directivos se posesionaron para que no quedara desactualizado.</t>
  </si>
  <si>
    <t>Realización de cotizaciones y contratación de estudio de televisión</t>
  </si>
  <si>
    <t>Despacho – Comunicaciones</t>
  </si>
  <si>
    <t xml:space="preserve">Paneles producidos </t>
  </si>
  <si>
    <t>Paneles producidos y emitidos por Supersolidaria te ve.</t>
  </si>
  <si>
    <t>Se realizaron los paneles programados y se emitieron en el espacio de televisión, exceptuando el de rendición de cuentas, por conflicto con la Ley de Garantias, sin embargo el programa grabado se encuentra públicado en nuestra página web, además de las otras emisiones del programa.</t>
  </si>
  <si>
    <t>Diseño, producción y distribución de una revista institucional de carácter instructivo e informativo, con periodicidad bimestral. (proyecto de inversión)</t>
  </si>
  <si>
    <t>Tres revistas producidas físicas y virtuales, en los meses de agosto, octubre y diciembre de 2013</t>
  </si>
  <si>
    <t>Tres revistas producidas y en uso</t>
  </si>
  <si>
    <t xml:space="preserve">Edición 001 Agosto - Septiembre 2013
Edición 002 - Oct/Nov 2013 
Edición 003 - Dic 2013 Especial de Rendición de Cuentas
</t>
  </si>
  <si>
    <t xml:space="preserve">Se realizaron las tres ediciones físicas programadas para 2013, las cuales se pueden consultar también através de nuestra página web. </t>
  </si>
  <si>
    <t xml:space="preserve">Proceso(s) Relacionado(s): </t>
  </si>
  <si>
    <r>
      <t>Elaboró:</t>
    </r>
    <r>
      <rPr>
        <sz val="11"/>
        <color indexed="62"/>
        <rFont val="Arial"/>
        <family val="2"/>
      </rPr>
      <t xml:space="preserve">  Yudith Peña Durán</t>
    </r>
  </si>
  <si>
    <t>Planificación</t>
  </si>
  <si>
    <r>
      <t>Revisó:</t>
    </r>
    <r>
      <rPr>
        <sz val="11"/>
        <color indexed="62"/>
        <rFont val="Arial"/>
        <family val="2"/>
      </rPr>
      <t xml:space="preserve">  Edgar Forero Castro</t>
    </r>
  </si>
  <si>
    <r>
      <t xml:space="preserve">Aprobó:  </t>
    </r>
    <r>
      <rPr>
        <sz val="11"/>
        <color indexed="62"/>
        <rFont val="Arial"/>
        <family val="2"/>
      </rPr>
      <t>Silvio Valderrama Correa</t>
    </r>
  </si>
  <si>
    <r>
      <t>Fecha última actualización:</t>
    </r>
    <r>
      <rPr>
        <sz val="11"/>
        <color indexed="62"/>
        <rFont val="Arial"/>
        <family val="2"/>
      </rPr>
      <t xml:space="preserve"> 01 de abril de 2011</t>
    </r>
  </si>
  <si>
    <t>Realizar la actualización del procedimiento para la selección de personal para la entidad, acorde con la normativa vigente y los requerimientos de la entidad.</t>
  </si>
  <si>
    <t>Procedimiento de selección  actualizado y publicado</t>
  </si>
  <si>
    <t>Validar con los responsables de su aplicación y realizar los ajustes necesarios.</t>
  </si>
  <si>
    <t>Cuadro consolidado de información con reporte de constitución de CTA remitido por camaras de comercio en 2013 identificando el nivel de supervisión</t>
  </si>
  <si>
    <t>De acuerdo con las bases de datos reportadas por las camaras de comercio del país, durante el año 2013 no se crearon CTA para los niveles 1 y 2 de supervisión, por lo tanto se les realizó seguimiento a las de 3er nivel.</t>
  </si>
  <si>
    <t>https://spi.dnp.gov.co/</t>
  </si>
  <si>
    <t>La información de los proyectos es actualizada periodicamente en el aplicativo dispuesto para tal fin</t>
  </si>
  <si>
    <t>La información de la la ejecución se revisó durante el año, de acuerdo con la información reportada por el área financiera y actualizada en https://spi.dnp.gov.co.</t>
  </si>
  <si>
    <t>Acta de la reunión firmada</t>
  </si>
  <si>
    <t>Ya se tiene el desarrollo, sin embargo se estan realizando las pruebas del módulo de administración para ajustar los detalles que sean pertinentes.</t>
  </si>
  <si>
    <t>Informe Sireci - Gestión Contractual</t>
  </si>
  <si>
    <t>informe de rendición de la cuenta en materia contractual</t>
  </si>
  <si>
    <t>Conciliación contable entre contribuciones y los saldos de contabilidad</t>
  </si>
  <si>
    <t>Programas                                                                                                   07-oct-13 emisión 318                                                                                              21-oct-13 emisión 319                                                                                      04-nov-13 emisión 320                                                                                  18-nov-13 emisión 321                                                                                   02-dic- emisión 322                                                                              16-dic-13 emisión 313 (a través web-panel rendición de cuentas)                                                                                           16-dic-13 emisión 324                                                                         30-dic-13 emisión 325                                                                          Se encuentran colgados en el portal web de la Superintendencia que a su vez hace enlace en la red social Vimeo.  Enlace: http://vimeo.com/supersolidaria/videos</t>
  </si>
  <si>
    <t>Contrato del estudio de televisión para grabación de Panel Buen Gobierno, Panel NIFF y Panel Rendición de Cuentas</t>
  </si>
  <si>
    <t>Procedimiento en isolucion</t>
  </si>
  <si>
    <t>Se presetnaron los informes de consumo de papeleria del año 2013</t>
  </si>
  <si>
    <t>Informes de consumo</t>
  </si>
  <si>
    <t>Se presentaron los informes de servcios públicos del año 2013</t>
  </si>
  <si>
    <t>Se presetnaron de manera oportuna lo Estados Financieros de la entidad.</t>
  </si>
  <si>
    <t>Informes de servcios públicos</t>
  </si>
  <si>
    <t>Procesos y procedimientos actualizados en Isolucion</t>
  </si>
  <si>
    <t>Se realiza actualización de la documentación por demanda</t>
  </si>
  <si>
    <t>Se entregaron y se realizó un procesos que se declaro desierto</t>
  </si>
  <si>
    <t>Se  racidco el 22 de marzo de 2013</t>
  </si>
  <si>
    <t>SE  PROGRAMAN OBLIGACIONES Y SE GIRAN DE ACUERDO CON LOS RECURSO PROGRAMADOS</t>
  </si>
  <si>
    <t>Listas de asistencia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</si>
</sst>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 #,##0_);[Red]\(&quot;$&quot;\ #,##0\)"/>
    <numFmt numFmtId="164" formatCode="0.0"/>
  </numFmts>
  <fonts count="22" x14ac:knownFonts="1">
    <font>
      <sz val="10"/>
      <name val="Arial"/>
      <family val="2"/>
    </font>
    <font>
      <sz val="10"/>
      <name val="Arial"/>
      <family val="2"/>
    </font>
    <font>
      <sz val="11"/>
      <name val="Arial"/>
      <family val="2"/>
    </font>
    <font>
      <b/>
      <sz val="11"/>
      <name val="Arial"/>
      <family val="2"/>
    </font>
    <font>
      <b/>
      <sz val="11"/>
      <color indexed="62"/>
      <name val="Arial"/>
      <family val="2"/>
    </font>
    <font>
      <b/>
      <sz val="10"/>
      <name val="Arial"/>
      <family val="2"/>
    </font>
    <font>
      <b/>
      <sz val="11"/>
      <color indexed="9"/>
      <name val="Arial"/>
      <family val="2"/>
    </font>
    <font>
      <sz val="11"/>
      <color theme="1"/>
      <name val="Arial"/>
      <family val="2"/>
    </font>
    <font>
      <sz val="11"/>
      <name val="Arial Narrow"/>
      <family val="2"/>
    </font>
    <font>
      <sz val="7"/>
      <name val="Arial Narrow"/>
      <family val="2"/>
    </font>
    <font>
      <sz val="8"/>
      <name val="Arial"/>
      <family val="2"/>
    </font>
    <font>
      <sz val="11"/>
      <color rgb="FF000000"/>
      <name val="Arial"/>
      <family val="2"/>
    </font>
    <font>
      <sz val="11"/>
      <color rgb="FF00B050"/>
      <name val="Arial"/>
      <family val="2"/>
    </font>
    <font>
      <u/>
      <sz val="10"/>
      <color indexed="12"/>
      <name val="Arial"/>
      <family val="2"/>
    </font>
    <font>
      <sz val="11"/>
      <color rgb="FF222222"/>
      <name val="Arial"/>
      <family val="2"/>
    </font>
    <font>
      <sz val="11"/>
      <color rgb="FF333333"/>
      <name val="Arial"/>
      <family val="2"/>
    </font>
    <font>
      <sz val="11"/>
      <color indexed="17"/>
      <name val="Arial"/>
      <family val="2"/>
    </font>
    <font>
      <sz val="12"/>
      <name val="Arial"/>
      <family val="2"/>
    </font>
    <font>
      <sz val="11"/>
      <color indexed="62"/>
      <name val="Arial"/>
      <family val="2"/>
    </font>
    <font>
      <b/>
      <sz val="7"/>
      <color indexed="81"/>
      <name val="Tahoma"/>
      <family val="2"/>
    </font>
    <font>
      <b/>
      <sz val="8"/>
      <color indexed="81"/>
      <name val="Tahoma"/>
      <family val="2"/>
    </font>
    <font>
      <sz val="8"/>
      <color indexed="81"/>
      <name val="Tahoma"/>
      <family val="2"/>
    </font>
  </fonts>
  <fills count="8">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indexed="9"/>
        <bgColor indexed="64"/>
      </patternFill>
    </fill>
  </fills>
  <borders count="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s>
  <cellStyleXfs count="9">
    <xf numFmtId="0" fontId="0" fillId="0" borderId="0"/>
    <xf numFmtId="9" fontId="1" fillId="0" borderId="0" applyFont="0" applyFill="0" applyBorder="0" applyAlignment="0" applyProtection="0"/>
    <xf numFmtId="0" fontId="1" fillId="0" borderId="0"/>
    <xf numFmtId="0" fontId="13" fillId="0" borderId="0" applyNumberFormat="0" applyFill="0" applyBorder="0" applyAlignment="0" applyProtection="0">
      <alignment vertical="top"/>
      <protection locked="0"/>
    </xf>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209">
    <xf numFmtId="0" fontId="0" fillId="0" borderId="0" xfId="0"/>
    <xf numFmtId="0" fontId="2" fillId="0" borderId="0" xfId="0" applyFont="1" applyBorder="1" applyAlignment="1">
      <alignment horizontal="center" vertical="center" wrapText="1"/>
    </xf>
    <xf numFmtId="0" fontId="3" fillId="0" borderId="0" xfId="0" applyFont="1" applyBorder="1" applyAlignment="1">
      <alignment horizontal="center" vertical="center" textRotation="90" wrapText="1"/>
    </xf>
    <xf numFmtId="0" fontId="2" fillId="0" borderId="0" xfId="0" applyFont="1" applyBorder="1" applyAlignment="1">
      <alignment horizontal="justify" vertical="center" wrapText="1"/>
    </xf>
    <xf numFmtId="0" fontId="2" fillId="0"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64"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0" fontId="2" fillId="0" borderId="0" xfId="0" applyFont="1" applyBorder="1" applyAlignment="1">
      <alignment horizontal="left" vertical="center" wrapText="1"/>
    </xf>
    <xf numFmtId="0" fontId="3" fillId="0" borderId="0" xfId="0" applyFont="1" applyFill="1" applyBorder="1" applyAlignment="1" applyProtection="1">
      <alignment horizontal="center"/>
    </xf>
    <xf numFmtId="0" fontId="3" fillId="2" borderId="0" xfId="0" applyFont="1" applyFill="1" applyBorder="1" applyAlignment="1" applyProtection="1">
      <alignment horizontal="center"/>
    </xf>
    <xf numFmtId="0" fontId="3" fillId="0" borderId="0" xfId="0" applyFont="1" applyFill="1" applyBorder="1" applyAlignment="1" applyProtection="1">
      <alignment horizontal="left"/>
    </xf>
    <xf numFmtId="0" fontId="2" fillId="0" borderId="0" xfId="0" applyFont="1" applyFill="1" applyBorder="1" applyAlignment="1">
      <alignment horizontal="center"/>
    </xf>
    <xf numFmtId="0" fontId="3" fillId="2"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0" xfId="0" applyFont="1" applyFill="1" applyBorder="1" applyAlignment="1">
      <alignment horizontal="center" vertical="center"/>
    </xf>
    <xf numFmtId="17" fontId="3" fillId="0" borderId="0" xfId="0" applyNumberFormat="1" applyFont="1" applyFill="1" applyBorder="1" applyAlignment="1">
      <alignment horizontal="center" vertical="center"/>
    </xf>
    <xf numFmtId="0" fontId="2" fillId="2" borderId="0" xfId="0" applyFont="1" applyFill="1" applyBorder="1" applyAlignment="1">
      <alignment horizontal="center" vertical="center"/>
    </xf>
    <xf numFmtId="1"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164" fontId="3" fillId="0" borderId="0" xfId="0" applyNumberFormat="1" applyFont="1" applyFill="1" applyBorder="1" applyAlignment="1">
      <alignment horizontal="center" vertical="center"/>
    </xf>
    <xf numFmtId="1" fontId="3" fillId="0" borderId="0" xfId="0" applyNumberFormat="1" applyFont="1" applyFill="1" applyBorder="1" applyAlignment="1">
      <alignment horizontal="center" vertical="center"/>
    </xf>
    <xf numFmtId="164" fontId="2" fillId="0" borderId="0" xfId="0" applyNumberFormat="1" applyFont="1" applyFill="1" applyBorder="1" applyAlignment="1">
      <alignment horizontal="center" vertical="center"/>
    </xf>
    <xf numFmtId="2" fontId="2" fillId="0" borderId="0" xfId="0" applyNumberFormat="1"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justify" vertical="center"/>
    </xf>
    <xf numFmtId="0" fontId="3" fillId="0" borderId="0" xfId="0" applyFont="1" applyBorder="1" applyAlignment="1">
      <alignment horizontal="center" vertical="center" wrapText="1"/>
    </xf>
    <xf numFmtId="0" fontId="5" fillId="0" borderId="4" xfId="0" applyFont="1" applyFill="1" applyBorder="1" applyAlignment="1">
      <alignment horizontal="center" vertical="center" wrapText="1"/>
    </xf>
    <xf numFmtId="0" fontId="5" fillId="0" borderId="8" xfId="0" applyFont="1" applyFill="1" applyBorder="1" applyAlignment="1">
      <alignment vertical="center" wrapText="1"/>
    </xf>
    <xf numFmtId="0" fontId="5" fillId="0" borderId="8" xfId="0" applyFont="1" applyFill="1" applyBorder="1" applyAlignment="1">
      <alignment horizontal="center" vertical="center" wrapText="1"/>
    </xf>
    <xf numFmtId="1" fontId="5" fillId="0" borderId="4" xfId="0" applyNumberFormat="1" applyFont="1" applyFill="1" applyBorder="1" applyAlignment="1">
      <alignment horizontal="center" vertical="center" wrapText="1"/>
    </xf>
    <xf numFmtId="164" fontId="5" fillId="0" borderId="4" xfId="0" applyNumberFormat="1" applyFont="1" applyFill="1" applyBorder="1" applyAlignment="1">
      <alignment horizontal="center" vertical="center" wrapText="1"/>
    </xf>
    <xf numFmtId="2" fontId="5" fillId="0" borderId="4" xfId="0" applyNumberFormat="1"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4" xfId="0" applyFont="1" applyFill="1" applyBorder="1" applyAlignment="1">
      <alignment horizontal="justify" vertical="center" wrapText="1"/>
    </xf>
    <xf numFmtId="17" fontId="2" fillId="4" borderId="4" xfId="0" applyNumberFormat="1" applyFont="1" applyFill="1" applyBorder="1" applyAlignment="1">
      <alignment horizontal="center" vertical="center" wrapText="1"/>
    </xf>
    <xf numFmtId="9" fontId="2" fillId="4" borderId="4" xfId="0" applyNumberFormat="1" applyFont="1" applyFill="1" applyBorder="1" applyAlignment="1">
      <alignment horizontal="center" vertical="center" wrapText="1"/>
    </xf>
    <xf numFmtId="1" fontId="2" fillId="4" borderId="4" xfId="0" applyNumberFormat="1" applyFont="1" applyFill="1" applyBorder="1" applyAlignment="1">
      <alignment horizontal="center" wrapText="1"/>
    </xf>
    <xf numFmtId="164" fontId="6" fillId="4" borderId="4" xfId="0" applyNumberFormat="1" applyFont="1" applyFill="1" applyBorder="1" applyAlignment="1">
      <alignment horizontal="center" vertical="center" wrapText="1"/>
    </xf>
    <xf numFmtId="1" fontId="2" fillId="4" borderId="4" xfId="0" applyNumberFormat="1" applyFont="1" applyFill="1" applyBorder="1" applyAlignment="1">
      <alignment horizontal="center" vertical="center" wrapText="1"/>
    </xf>
    <xf numFmtId="9" fontId="3" fillId="0" borderId="4" xfId="1" applyFont="1" applyFill="1" applyBorder="1" applyAlignment="1">
      <alignment horizontal="center" vertical="center" wrapText="1"/>
    </xf>
    <xf numFmtId="10" fontId="2" fillId="0" borderId="4" xfId="1" applyNumberFormat="1" applyFont="1" applyFill="1" applyBorder="1" applyAlignment="1">
      <alignment horizontal="center" vertical="center" wrapText="1"/>
    </xf>
    <xf numFmtId="0" fontId="2" fillId="0" borderId="4" xfId="0" applyFont="1" applyFill="1" applyBorder="1" applyAlignment="1">
      <alignment horizontal="justify" vertical="center" wrapText="1"/>
    </xf>
    <xf numFmtId="0" fontId="3" fillId="0" borderId="0" xfId="0" applyFont="1" applyFill="1" applyBorder="1" applyAlignment="1">
      <alignment horizontal="center" vertical="center" wrapText="1"/>
    </xf>
    <xf numFmtId="17" fontId="2" fillId="4" borderId="4" xfId="0" applyNumberFormat="1" applyFont="1" applyFill="1" applyBorder="1" applyAlignment="1">
      <alignment horizontal="center" vertical="center"/>
    </xf>
    <xf numFmtId="0" fontId="2" fillId="5" borderId="4" xfId="0" applyFont="1" applyFill="1" applyBorder="1" applyAlignment="1">
      <alignment horizontal="center" vertical="center" wrapText="1"/>
    </xf>
    <xf numFmtId="0" fontId="2" fillId="5" borderId="4" xfId="0" applyFont="1" applyFill="1" applyBorder="1" applyAlignment="1">
      <alignment horizontal="justify" vertical="center" wrapText="1"/>
    </xf>
    <xf numFmtId="17" fontId="2" fillId="5" borderId="4" xfId="0" applyNumberFormat="1" applyFont="1" applyFill="1" applyBorder="1" applyAlignment="1">
      <alignment horizontal="center" vertical="center"/>
    </xf>
    <xf numFmtId="17" fontId="2" fillId="5" borderId="4" xfId="0" applyNumberFormat="1" applyFont="1" applyFill="1" applyBorder="1" applyAlignment="1">
      <alignment horizontal="center" vertical="center" wrapText="1"/>
    </xf>
    <xf numFmtId="1" fontId="2" fillId="5" borderId="4" xfId="0" applyNumberFormat="1" applyFont="1" applyFill="1" applyBorder="1" applyAlignment="1">
      <alignment horizontal="center" wrapText="1"/>
    </xf>
    <xf numFmtId="164" fontId="6" fillId="5" borderId="4" xfId="0" applyNumberFormat="1" applyFont="1" applyFill="1" applyBorder="1" applyAlignment="1">
      <alignment horizontal="center" vertical="center" wrapText="1"/>
    </xf>
    <xf numFmtId="1" fontId="2" fillId="5" borderId="4" xfId="0" applyNumberFormat="1" applyFont="1" applyFill="1" applyBorder="1" applyAlignment="1">
      <alignment horizontal="center" vertical="center" wrapText="1"/>
    </xf>
    <xf numFmtId="9" fontId="2" fillId="5" borderId="4"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4" xfId="0" applyFont="1" applyFill="1" applyBorder="1" applyAlignment="1">
      <alignment horizontal="justify" vertical="center" wrapText="1"/>
    </xf>
    <xf numFmtId="17" fontId="2" fillId="6" borderId="4" xfId="0" applyNumberFormat="1" applyFont="1" applyFill="1" applyBorder="1" applyAlignment="1">
      <alignment horizontal="center" vertical="center" wrapText="1"/>
    </xf>
    <xf numFmtId="9" fontId="2" fillId="6" borderId="4" xfId="0" applyNumberFormat="1" applyFont="1" applyFill="1" applyBorder="1" applyAlignment="1">
      <alignment horizontal="center" vertical="center" wrapText="1"/>
    </xf>
    <xf numFmtId="1" fontId="2" fillId="6" borderId="4" xfId="0" applyNumberFormat="1" applyFont="1" applyFill="1" applyBorder="1" applyAlignment="1">
      <alignment horizontal="center" wrapText="1"/>
    </xf>
    <xf numFmtId="164" fontId="6" fillId="6" borderId="4" xfId="0" applyNumberFormat="1" applyFont="1" applyFill="1" applyBorder="1" applyAlignment="1">
      <alignment horizontal="center" vertical="center" wrapText="1"/>
    </xf>
    <xf numFmtId="1" fontId="2" fillId="6" borderId="4" xfId="0" applyNumberFormat="1" applyFont="1" applyFill="1" applyBorder="1" applyAlignment="1">
      <alignment horizontal="center" vertical="center" wrapText="1"/>
    </xf>
    <xf numFmtId="1" fontId="2" fillId="6" borderId="4" xfId="0" applyNumberFormat="1" applyFont="1" applyFill="1" applyBorder="1" applyAlignment="1">
      <alignment horizontal="justify" vertical="center" wrapText="1"/>
    </xf>
    <xf numFmtId="164" fontId="2" fillId="0" borderId="4" xfId="0" applyNumberFormat="1" applyFont="1" applyFill="1" applyBorder="1" applyAlignment="1">
      <alignment horizontal="center" vertical="center" wrapText="1"/>
    </xf>
    <xf numFmtId="0" fontId="2" fillId="0" borderId="4" xfId="0" applyFont="1" applyFill="1" applyBorder="1" applyAlignment="1">
      <alignment horizontal="left" vertical="center" wrapText="1"/>
    </xf>
    <xf numFmtId="1" fontId="2" fillId="4" borderId="4" xfId="0" applyNumberFormat="1" applyFont="1" applyFill="1" applyBorder="1" applyAlignment="1">
      <alignment horizontal="justify" vertical="center" wrapText="1"/>
    </xf>
    <xf numFmtId="0" fontId="7" fillId="6" borderId="4" xfId="0" applyFont="1" applyFill="1" applyBorder="1" applyAlignment="1">
      <alignment horizontal="center" vertical="center" wrapText="1"/>
    </xf>
    <xf numFmtId="9" fontId="3" fillId="2" borderId="4" xfId="1" applyFont="1" applyFill="1" applyBorder="1" applyAlignment="1">
      <alignment horizontal="center" vertical="center" wrapText="1"/>
    </xf>
    <xf numFmtId="0" fontId="2" fillId="2" borderId="4" xfId="0" applyFont="1" applyFill="1" applyBorder="1" applyAlignment="1">
      <alignment horizontal="left" vertical="center" wrapText="1"/>
    </xf>
    <xf numFmtId="17" fontId="2" fillId="6" borderId="4" xfId="0" applyNumberFormat="1" applyFont="1" applyFill="1" applyBorder="1" applyAlignment="1">
      <alignment horizontal="center" vertical="center"/>
    </xf>
    <xf numFmtId="9" fontId="2" fillId="6" borderId="4" xfId="1" applyNumberFormat="1" applyFont="1" applyFill="1" applyBorder="1" applyAlignment="1">
      <alignment horizontal="center" vertical="center" wrapText="1"/>
    </xf>
    <xf numFmtId="0" fontId="2" fillId="6" borderId="4" xfId="0" applyFont="1" applyFill="1" applyBorder="1" applyAlignment="1">
      <alignment horizontal="left" vertical="center" wrapText="1"/>
    </xf>
    <xf numFmtId="1" fontId="2" fillId="6" borderId="4" xfId="0" applyNumberFormat="1" applyFont="1" applyFill="1" applyBorder="1" applyAlignment="1">
      <alignment horizontal="center" vertical="top" wrapText="1"/>
    </xf>
    <xf numFmtId="0" fontId="2" fillId="4" borderId="4" xfId="0" applyFont="1" applyFill="1" applyBorder="1" applyAlignment="1">
      <alignment horizontal="left" vertical="center" wrapText="1"/>
    </xf>
    <xf numFmtId="0" fontId="7" fillId="4" borderId="4" xfId="0" applyFont="1" applyFill="1" applyBorder="1" applyAlignment="1">
      <alignment horizontal="center" vertical="center" wrapText="1"/>
    </xf>
    <xf numFmtId="9" fontId="2" fillId="4" borderId="4" xfId="1" applyFont="1" applyFill="1" applyBorder="1" applyAlignment="1">
      <alignment horizontal="center" vertical="center" wrapText="1"/>
    </xf>
    <xf numFmtId="0" fontId="8" fillId="6" borderId="4" xfId="2" applyFont="1" applyFill="1" applyBorder="1" applyAlignment="1">
      <alignment horizontal="justify" vertical="center" wrapText="1"/>
    </xf>
    <xf numFmtId="0" fontId="8" fillId="6" borderId="4" xfId="2" applyFont="1" applyFill="1" applyBorder="1" applyAlignment="1">
      <alignment horizontal="center" vertical="center" wrapText="1"/>
    </xf>
    <xf numFmtId="17" fontId="8" fillId="6" borderId="4" xfId="2" applyNumberFormat="1" applyFont="1" applyFill="1" applyBorder="1" applyAlignment="1">
      <alignment horizontal="center" vertical="center" wrapText="1"/>
    </xf>
    <xf numFmtId="9" fontId="8" fillId="6" borderId="4" xfId="2" applyNumberFormat="1" applyFont="1" applyFill="1" applyBorder="1" applyAlignment="1">
      <alignment horizontal="center" vertical="center" wrapText="1"/>
    </xf>
    <xf numFmtId="0" fontId="9" fillId="6" borderId="4" xfId="2" applyFont="1" applyFill="1" applyBorder="1" applyAlignment="1">
      <alignment horizontal="center" vertical="center" wrapText="1"/>
    </xf>
    <xf numFmtId="0" fontId="10" fillId="6" borderId="4" xfId="2" applyFont="1" applyFill="1" applyBorder="1" applyAlignment="1">
      <alignment horizontal="justify" vertical="center" wrapText="1"/>
    </xf>
    <xf numFmtId="1" fontId="2" fillId="0" borderId="4" xfId="0" applyNumberFormat="1" applyFont="1" applyFill="1" applyBorder="1" applyAlignment="1">
      <alignment horizontal="center" vertical="center" wrapText="1"/>
    </xf>
    <xf numFmtId="1" fontId="2" fillId="0" borderId="4" xfId="0" applyNumberFormat="1" applyFont="1" applyFill="1" applyBorder="1" applyAlignment="1">
      <alignment horizontal="center" wrapText="1"/>
    </xf>
    <xf numFmtId="164" fontId="6" fillId="0" borderId="4" xfId="0" applyNumberFormat="1" applyFont="1" applyFill="1" applyBorder="1" applyAlignment="1">
      <alignment horizontal="center" vertical="center" wrapText="1"/>
    </xf>
    <xf numFmtId="0" fontId="11" fillId="6" borderId="4" xfId="0" applyFont="1" applyFill="1" applyBorder="1" applyAlignment="1">
      <alignment horizontal="center" vertical="center" wrapText="1" readingOrder="1"/>
    </xf>
    <xf numFmtId="0" fontId="11" fillId="6" borderId="4" xfId="0" applyFont="1" applyFill="1" applyBorder="1" applyAlignment="1">
      <alignment horizontal="center" vertical="center" wrapText="1"/>
    </xf>
    <xf numFmtId="0" fontId="8" fillId="0" borderId="4" xfId="0" applyFont="1" applyFill="1" applyBorder="1" applyAlignment="1">
      <alignment horizontal="justify" vertical="center" wrapText="1"/>
    </xf>
    <xf numFmtId="0" fontId="11" fillId="4" borderId="4" xfId="0" applyFont="1" applyFill="1" applyBorder="1" applyAlignment="1">
      <alignment horizontal="justify" vertical="center" wrapText="1"/>
    </xf>
    <xf numFmtId="0" fontId="11" fillId="4" borderId="4" xfId="0" applyFont="1" applyFill="1" applyBorder="1" applyAlignment="1">
      <alignment horizontal="center" vertical="center" wrapText="1" readingOrder="1"/>
    </xf>
    <xf numFmtId="0" fontId="11" fillId="4" borderId="4" xfId="0" applyFont="1" applyFill="1" applyBorder="1" applyAlignment="1">
      <alignment horizontal="center" vertical="center" wrapText="1"/>
    </xf>
    <xf numFmtId="1" fontId="8" fillId="4" borderId="4" xfId="0" applyNumberFormat="1" applyFont="1" applyFill="1" applyBorder="1" applyAlignment="1">
      <alignment horizontal="center" vertical="center" wrapText="1"/>
    </xf>
    <xf numFmtId="1" fontId="8" fillId="4" borderId="4" xfId="0" applyNumberFormat="1" applyFont="1" applyFill="1" applyBorder="1" applyAlignment="1">
      <alignment horizontal="justify" vertical="center" wrapText="1"/>
    </xf>
    <xf numFmtId="0" fontId="7" fillId="6" borderId="4" xfId="0" applyFont="1" applyFill="1" applyBorder="1" applyAlignment="1">
      <alignment horizontal="justify" vertical="center" wrapText="1"/>
    </xf>
    <xf numFmtId="0" fontId="7" fillId="6" borderId="4" xfId="0" applyFont="1" applyFill="1" applyBorder="1" applyAlignment="1">
      <alignment horizontal="center" vertical="center" wrapText="1" readingOrder="1"/>
    </xf>
    <xf numFmtId="0" fontId="7" fillId="6" borderId="4" xfId="0" applyFont="1" applyFill="1" applyBorder="1" applyAlignment="1">
      <alignment horizontal="left" vertical="center" wrapText="1"/>
    </xf>
    <xf numFmtId="1" fontId="8" fillId="6" borderId="4" xfId="0" applyNumberFormat="1" applyFont="1" applyFill="1" applyBorder="1" applyAlignment="1">
      <alignment horizontal="center" vertical="center" wrapText="1"/>
    </xf>
    <xf numFmtId="0" fontId="7" fillId="5" borderId="4" xfId="0" applyFont="1" applyFill="1" applyBorder="1" applyAlignment="1">
      <alignment horizontal="center" vertical="center" wrapText="1"/>
    </xf>
    <xf numFmtId="1" fontId="2" fillId="5" borderId="4" xfId="0" applyNumberFormat="1" applyFont="1" applyFill="1" applyBorder="1" applyAlignment="1">
      <alignment horizontal="justify" vertical="center" wrapText="1"/>
    </xf>
    <xf numFmtId="17" fontId="12" fillId="5" borderId="4" xfId="0" applyNumberFormat="1" applyFont="1" applyFill="1" applyBorder="1" applyAlignment="1">
      <alignment horizontal="center" vertical="center"/>
    </xf>
    <xf numFmtId="0" fontId="7" fillId="0" borderId="4" xfId="0" applyFont="1" applyFill="1" applyBorder="1" applyAlignment="1">
      <alignment horizontal="left" vertical="center" wrapText="1"/>
    </xf>
    <xf numFmtId="0" fontId="7" fillId="5" borderId="4" xfId="0" applyFont="1" applyFill="1" applyBorder="1" applyAlignment="1">
      <alignment horizontal="left" vertical="center" wrapText="1"/>
    </xf>
    <xf numFmtId="17" fontId="7" fillId="6" borderId="4" xfId="0" applyNumberFormat="1" applyFont="1" applyFill="1" applyBorder="1" applyAlignment="1">
      <alignment horizontal="center" vertical="center" wrapText="1"/>
    </xf>
    <xf numFmtId="17" fontId="2" fillId="6" borderId="4" xfId="0" applyNumberFormat="1" applyFont="1" applyFill="1" applyBorder="1" applyAlignment="1">
      <alignment horizontal="justify" vertical="center" wrapText="1"/>
    </xf>
    <xf numFmtId="1" fontId="8" fillId="6" borderId="4" xfId="0" applyNumberFormat="1" applyFont="1" applyFill="1" applyBorder="1" applyAlignment="1">
      <alignment horizontal="justify" vertical="center" wrapText="1"/>
    </xf>
    <xf numFmtId="9" fontId="2" fillId="0" borderId="4" xfId="0" applyNumberFormat="1" applyFont="1" applyFill="1" applyBorder="1" applyAlignment="1">
      <alignment horizontal="center" wrapText="1"/>
    </xf>
    <xf numFmtId="9" fontId="2" fillId="6" borderId="4" xfId="0" applyNumberFormat="1" applyFont="1" applyFill="1" applyBorder="1" applyAlignment="1">
      <alignment horizontal="center" vertical="center"/>
    </xf>
    <xf numFmtId="10" fontId="2" fillId="0" borderId="4" xfId="1" applyNumberFormat="1" applyFont="1" applyFill="1" applyBorder="1" applyAlignment="1">
      <alignment horizontal="justify" vertical="center" wrapText="1"/>
    </xf>
    <xf numFmtId="0" fontId="3" fillId="2" borderId="0" xfId="0" applyFont="1" applyFill="1" applyBorder="1" applyAlignment="1">
      <alignment horizontal="center" vertical="center" wrapText="1"/>
    </xf>
    <xf numFmtId="0" fontId="2" fillId="0" borderId="4" xfId="0" applyFont="1" applyFill="1" applyBorder="1" applyAlignment="1">
      <alignment horizontal="center" wrapText="1"/>
    </xf>
    <xf numFmtId="0" fontId="11" fillId="6" borderId="4" xfId="0" applyFont="1" applyFill="1" applyBorder="1" applyAlignment="1">
      <alignment horizontal="left" vertical="center" wrapText="1"/>
    </xf>
    <xf numFmtId="0" fontId="14" fillId="6" borderId="4" xfId="0" applyFont="1" applyFill="1" applyBorder="1" applyAlignment="1">
      <alignment horizontal="left" vertical="center" wrapText="1"/>
    </xf>
    <xf numFmtId="4" fontId="2" fillId="0" borderId="4" xfId="0" applyNumberFormat="1" applyFont="1" applyFill="1" applyBorder="1" applyAlignment="1">
      <alignment horizontal="center" vertical="center" wrapText="1"/>
    </xf>
    <xf numFmtId="0" fontId="2" fillId="0" borderId="4" xfId="0" applyFont="1" applyFill="1" applyBorder="1" applyAlignment="1">
      <alignment horizontal="left" vertical="top" wrapText="1"/>
    </xf>
    <xf numFmtId="0" fontId="7" fillId="0" borderId="4"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0" borderId="4" xfId="0" applyFont="1" applyFill="1" applyBorder="1" applyAlignment="1">
      <alignment horizontal="justify" vertical="center"/>
    </xf>
    <xf numFmtId="10" fontId="2" fillId="2" borderId="4" xfId="1" applyNumberFormat="1" applyFont="1" applyFill="1" applyBorder="1" applyAlignment="1">
      <alignment horizontal="center" vertical="center" wrapText="1"/>
    </xf>
    <xf numFmtId="0" fontId="2" fillId="2" borderId="4" xfId="0" applyFont="1" applyFill="1" applyBorder="1" applyAlignment="1">
      <alignment horizontal="justify" vertical="center" wrapText="1"/>
    </xf>
    <xf numFmtId="9" fontId="2" fillId="6" borderId="4" xfId="1" applyFont="1" applyFill="1" applyBorder="1" applyAlignment="1">
      <alignment horizontal="center" vertical="center" wrapText="1"/>
    </xf>
    <xf numFmtId="2" fontId="2" fillId="0" borderId="4" xfId="0" applyNumberFormat="1" applyFont="1" applyFill="1" applyBorder="1" applyAlignment="1">
      <alignment horizontal="left" vertical="center" wrapText="1"/>
    </xf>
    <xf numFmtId="9" fontId="8" fillId="6" borderId="4" xfId="1" applyFont="1" applyFill="1" applyBorder="1" applyAlignment="1">
      <alignment horizontal="center" vertical="center" wrapText="1"/>
    </xf>
    <xf numFmtId="6" fontId="17" fillId="0" borderId="4" xfId="1" applyNumberFormat="1" applyFont="1" applyFill="1" applyBorder="1" applyAlignment="1">
      <alignment horizontal="center" vertical="center" wrapText="1"/>
    </xf>
    <xf numFmtId="0" fontId="2" fillId="6" borderId="4" xfId="0" applyFont="1" applyFill="1" applyBorder="1" applyAlignment="1">
      <alignment vertical="center" wrapText="1"/>
    </xf>
    <xf numFmtId="9" fontId="2" fillId="0" borderId="4" xfId="1" applyFont="1" applyFill="1" applyBorder="1" applyAlignment="1">
      <alignment horizontal="center" vertical="center" wrapText="1"/>
    </xf>
    <xf numFmtId="0" fontId="2" fillId="0" borderId="4" xfId="0" applyNumberFormat="1" applyFont="1" applyFill="1" applyBorder="1" applyAlignment="1">
      <alignment horizontal="left" vertical="center" wrapText="1"/>
    </xf>
    <xf numFmtId="6" fontId="17" fillId="0" borderId="4" xfId="0" applyNumberFormat="1" applyFont="1" applyFill="1" applyBorder="1" applyAlignment="1">
      <alignment horizontal="center" vertical="center"/>
    </xf>
    <xf numFmtId="0" fontId="4" fillId="7" borderId="11" xfId="0" applyFont="1" applyFill="1" applyBorder="1"/>
    <xf numFmtId="0" fontId="2" fillId="7" borderId="0" xfId="0" applyFont="1" applyFill="1" applyBorder="1" applyAlignment="1">
      <alignment horizontal="justify" vertical="center" wrapText="1"/>
    </xf>
    <xf numFmtId="0" fontId="4" fillId="2" borderId="11" xfId="0" applyFont="1" applyFill="1" applyBorder="1"/>
    <xf numFmtId="164" fontId="2" fillId="7" borderId="0" xfId="0" applyNumberFormat="1" applyFont="1" applyFill="1" applyBorder="1" applyAlignment="1">
      <alignment horizontal="center" vertical="center" wrapText="1"/>
    </xf>
    <xf numFmtId="2" fontId="2" fillId="7" borderId="0" xfId="0" applyNumberFormat="1" applyFont="1" applyFill="1" applyBorder="1" applyAlignment="1">
      <alignment horizontal="center" vertical="center" wrapText="1"/>
    </xf>
    <xf numFmtId="0" fontId="2" fillId="0" borderId="12" xfId="0" applyFont="1" applyBorder="1" applyAlignment="1">
      <alignment horizontal="center" vertical="center" wrapText="1"/>
    </xf>
    <xf numFmtId="0" fontId="18" fillId="7" borderId="11" xfId="0" applyFont="1" applyFill="1" applyBorder="1" applyAlignment="1">
      <alignment horizontal="left" vertical="center"/>
    </xf>
    <xf numFmtId="0" fontId="4" fillId="2" borderId="13" xfId="0" applyFont="1" applyFill="1" applyBorder="1"/>
    <xf numFmtId="0" fontId="2" fillId="7" borderId="7" xfId="0" applyFont="1" applyFill="1" applyBorder="1" applyAlignment="1">
      <alignment horizontal="center" vertical="center" wrapText="1"/>
    </xf>
    <xf numFmtId="0" fontId="2" fillId="7" borderId="7" xfId="0" applyFont="1" applyFill="1" applyBorder="1" applyAlignment="1">
      <alignment horizontal="justify" vertical="center" wrapText="1"/>
    </xf>
    <xf numFmtId="164" fontId="2" fillId="7" borderId="7" xfId="0" applyNumberFormat="1" applyFont="1" applyFill="1" applyBorder="1" applyAlignment="1">
      <alignment horizontal="center" vertical="center" wrapText="1"/>
    </xf>
    <xf numFmtId="2" fontId="2" fillId="7"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horizontal="left" vertical="center" wrapText="1"/>
    </xf>
    <xf numFmtId="0" fontId="2" fillId="0" borderId="14" xfId="0" applyFont="1" applyBorder="1" applyAlignment="1">
      <alignment horizontal="center" vertical="center" wrapText="1"/>
    </xf>
    <xf numFmtId="0" fontId="3" fillId="7" borderId="11" xfId="0" applyFont="1" applyFill="1" applyBorder="1" applyAlignment="1">
      <alignment horizontal="center" vertical="center" textRotation="90" wrapText="1"/>
    </xf>
    <xf numFmtId="0" fontId="2" fillId="7" borderId="15" xfId="0" applyFont="1" applyFill="1" applyBorder="1" applyAlignment="1">
      <alignment horizontal="center" vertical="center" wrapText="1"/>
    </xf>
    <xf numFmtId="0" fontId="2" fillId="0" borderId="16" xfId="0" applyFont="1" applyBorder="1" applyAlignment="1">
      <alignment horizontal="center" vertical="center" wrapText="1"/>
    </xf>
    <xf numFmtId="0" fontId="2" fillId="7" borderId="16" xfId="0" applyFont="1" applyFill="1" applyBorder="1" applyAlignment="1">
      <alignment horizontal="center" vertical="center" wrapText="1"/>
    </xf>
    <xf numFmtId="0" fontId="2" fillId="7" borderId="16" xfId="0" applyFont="1" applyFill="1" applyBorder="1" applyAlignment="1">
      <alignment horizontal="justify" vertical="center" wrapText="1"/>
    </xf>
    <xf numFmtId="0" fontId="4" fillId="2" borderId="15" xfId="0" applyFont="1" applyFill="1" applyBorder="1"/>
    <xf numFmtId="164" fontId="2" fillId="7" borderId="16" xfId="0" applyNumberFormat="1" applyFont="1" applyFill="1" applyBorder="1" applyAlignment="1">
      <alignment horizontal="center" vertical="center" wrapText="1"/>
    </xf>
    <xf numFmtId="2" fontId="2" fillId="7" borderId="16" xfId="0" applyNumberFormat="1"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6" xfId="0" applyFont="1" applyBorder="1" applyAlignment="1">
      <alignment horizontal="left" vertical="center" wrapText="1"/>
    </xf>
    <xf numFmtId="0" fontId="2" fillId="0" borderId="17" xfId="0" applyFont="1" applyBorder="1" applyAlignment="1">
      <alignment horizontal="justify" vertical="center" wrapText="1"/>
    </xf>
    <xf numFmtId="0" fontId="5" fillId="0" borderId="4" xfId="0" applyFont="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0" applyFont="1" applyFill="1" applyBorder="1" applyAlignment="1">
      <alignment horizontal="left" vertical="center" wrapText="1"/>
    </xf>
    <xf numFmtId="17" fontId="1" fillId="0" borderId="4" xfId="0" applyNumberFormat="1" applyFont="1" applyFill="1" applyBorder="1" applyAlignment="1">
      <alignment horizontal="center" vertical="center"/>
    </xf>
    <xf numFmtId="17" fontId="1" fillId="0" borderId="4" xfId="0" applyNumberFormat="1"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6" borderId="4" xfId="0" applyFont="1" applyFill="1" applyBorder="1" applyAlignment="1">
      <alignment horizontal="center" vertical="center" wrapText="1"/>
    </xf>
    <xf numFmtId="0" fontId="13" fillId="2" borderId="10" xfId="3" applyFill="1" applyBorder="1" applyAlignment="1" applyProtection="1">
      <alignment vertical="center" wrapText="1"/>
    </xf>
    <xf numFmtId="0" fontId="13" fillId="2" borderId="4" xfId="3" applyFill="1" applyBorder="1" applyAlignment="1" applyProtection="1">
      <alignment vertical="center" wrapText="1"/>
    </xf>
    <xf numFmtId="0" fontId="2" fillId="2" borderId="4" xfId="0" applyFont="1" applyFill="1" applyBorder="1" applyAlignment="1">
      <alignment horizontal="center" vertical="center" wrapText="1"/>
    </xf>
    <xf numFmtId="0" fontId="17" fillId="0" borderId="4" xfId="0" applyFont="1" applyFill="1" applyBorder="1" applyAlignment="1">
      <alignment horizontal="left" vertical="center" wrapText="1"/>
    </xf>
    <xf numFmtId="0" fontId="3" fillId="0" borderId="1" xfId="0" applyFont="1" applyBorder="1" applyAlignment="1">
      <alignment horizontal="center" vertical="center" textRotation="90" wrapText="1"/>
    </xf>
    <xf numFmtId="0" fontId="3" fillId="0" borderId="2" xfId="0" applyFont="1" applyBorder="1" applyAlignment="1">
      <alignment horizontal="center" vertical="center" textRotation="90" wrapText="1"/>
    </xf>
    <xf numFmtId="0" fontId="3" fillId="0" borderId="3" xfId="0" applyFont="1" applyBorder="1" applyAlignment="1">
      <alignment horizontal="center" vertical="center" textRotation="90"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6" xfId="0" applyFont="1" applyFill="1" applyBorder="1" applyAlignment="1">
      <alignment horizontal="left" vertical="center" wrapText="1"/>
    </xf>
    <xf numFmtId="0" fontId="5" fillId="0" borderId="4" xfId="0" applyFont="1" applyFill="1" applyBorder="1" applyAlignment="1">
      <alignment horizontal="center" vertical="center" textRotation="90" wrapText="1"/>
    </xf>
    <xf numFmtId="0" fontId="5"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6" borderId="4" xfId="0" applyFont="1" applyFill="1" applyBorder="1" applyAlignment="1">
      <alignment horizontal="justify"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2" borderId="4" xfId="0" applyFont="1" applyFill="1" applyBorder="1" applyAlignment="1">
      <alignment horizontal="center" vertical="center" wrapText="1"/>
    </xf>
    <xf numFmtId="0" fontId="2" fillId="0" borderId="0" xfId="0" applyNumberFormat="1" applyFont="1" applyFill="1" applyBorder="1" applyAlignment="1">
      <alignment horizontal="center" vertical="center" wrapText="1"/>
    </xf>
  </cellXfs>
  <cellStyles count="9">
    <cellStyle name="Hipervínculo" xfId="3" builtinId="8"/>
    <cellStyle name="Normal" xfId="0" builtinId="0"/>
    <cellStyle name="Normal 2" xfId="4"/>
    <cellStyle name="Normal 3" xfId="2"/>
    <cellStyle name="Normal 4" xfId="5"/>
    <cellStyle name="Porcentaje" xfId="1" builtinId="5"/>
    <cellStyle name="Porcentaje 2" xfId="6"/>
    <cellStyle name="Porcentaje 3" xfId="7"/>
    <cellStyle name="Porcentual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800100</xdr:colOff>
      <xdr:row>1</xdr:row>
      <xdr:rowOff>85725</xdr:rowOff>
    </xdr:from>
    <xdr:to>
      <xdr:col>4</xdr:col>
      <xdr:colOff>2962275</xdr:colOff>
      <xdr:row>1</xdr:row>
      <xdr:rowOff>762000</xdr:rowOff>
    </xdr:to>
    <xdr:pic>
      <xdr:nvPicPr>
        <xdr:cNvPr id="2" name="Picture 2" descr="SUPERSOLIDA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3950" y="276225"/>
          <a:ext cx="40290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pi.dnp.gov.co/" TargetMode="External"/><Relationship Id="rId1" Type="http://schemas.openxmlformats.org/officeDocument/2006/relationships/hyperlink" Target="https://spi.dnp.gov.co/"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sheetPr>
  <dimension ref="A1:AA133"/>
  <sheetViews>
    <sheetView tabSelected="1" topLeftCell="A6" zoomScale="72" zoomScaleNormal="72" zoomScaleSheetLayoutView="59" workbookViewId="0">
      <pane xSplit="6" ySplit="2" topLeftCell="G8" activePane="bottomRight" state="frozen"/>
      <selection activeCell="A6" sqref="A6"/>
      <selection pane="topRight" activeCell="G6" sqref="G6"/>
      <selection pane="bottomLeft" activeCell="A8" sqref="A8"/>
      <selection pane="bottomRight" activeCell="AA35" sqref="AA35"/>
    </sheetView>
  </sheetViews>
  <sheetFormatPr baseColWidth="10" defaultRowHeight="14.25" x14ac:dyDescent="0.2"/>
  <cols>
    <col min="1" max="1" width="2.28515625" style="1" customWidth="1"/>
    <col min="2" max="2" width="2.5703125" style="2" customWidth="1"/>
    <col min="3" max="3" width="23.28515625" style="1" customWidth="1"/>
    <col min="4" max="4" width="4.7109375" style="1" customWidth="1"/>
    <col min="5" max="5" width="51.28515625" style="3" customWidth="1"/>
    <col min="6" max="6" width="25" style="1" customWidth="1"/>
    <col min="7" max="7" width="9.85546875" style="4" customWidth="1"/>
    <col min="8" max="8" width="10.7109375" style="1" customWidth="1"/>
    <col min="9" max="9" width="13.85546875" style="1" customWidth="1"/>
    <col min="10" max="10" width="22.7109375" style="3" customWidth="1"/>
    <col min="11" max="11" width="26.28515625" style="5" customWidth="1"/>
    <col min="12" max="12" width="19" style="6" hidden="1" customWidth="1"/>
    <col min="13" max="13" width="13.140625" style="4" hidden="1" customWidth="1"/>
    <col min="14" max="14" width="16.42578125" style="7" hidden="1" customWidth="1"/>
    <col min="15" max="15" width="7.140625" style="7" bestFit="1" customWidth="1"/>
    <col min="16" max="16" width="9.140625" style="7" bestFit="1" customWidth="1"/>
    <col min="17" max="17" width="6.28515625" style="7" bestFit="1" customWidth="1"/>
    <col min="18" max="18" width="19.140625" style="8" customWidth="1"/>
    <col min="19" max="19" width="20" style="4" hidden="1" customWidth="1"/>
    <col min="20" max="20" width="32.7109375" style="1" hidden="1" customWidth="1"/>
    <col min="21" max="21" width="30.28515625" style="9" customWidth="1"/>
    <col min="22" max="22" width="54.140625" style="9" customWidth="1"/>
    <col min="23" max="23" width="21.7109375" style="3" hidden="1" customWidth="1"/>
    <col min="24" max="24" width="24.85546875" style="1" hidden="1" customWidth="1"/>
    <col min="25" max="25" width="40.28515625" style="3" hidden="1" customWidth="1"/>
    <col min="26" max="26" width="18.7109375" style="1" bestFit="1" customWidth="1"/>
    <col min="27" max="16384" width="11.42578125" style="1"/>
  </cols>
  <sheetData>
    <row r="1" spans="1:25" ht="15" thickBot="1" x14ac:dyDescent="0.25"/>
    <row r="2" spans="1:25" ht="63.75" customHeight="1" thickBot="1" x14ac:dyDescent="0.25">
      <c r="B2" s="166"/>
      <c r="C2" s="167"/>
      <c r="D2" s="167"/>
      <c r="E2" s="167"/>
      <c r="F2" s="168"/>
      <c r="G2" s="169" t="s">
        <v>0</v>
      </c>
      <c r="H2" s="170"/>
      <c r="I2" s="170"/>
      <c r="J2" s="170"/>
      <c r="K2" s="170"/>
      <c r="L2" s="170"/>
      <c r="M2" s="170"/>
      <c r="N2" s="170"/>
      <c r="O2" s="170"/>
      <c r="P2" s="170"/>
      <c r="Q2" s="170"/>
      <c r="R2" s="170"/>
      <c r="S2" s="170"/>
      <c r="T2" s="170"/>
      <c r="U2" s="170"/>
      <c r="V2" s="171"/>
      <c r="W2" s="172" t="s">
        <v>1</v>
      </c>
      <c r="X2" s="173"/>
      <c r="Y2" s="174"/>
    </row>
    <row r="3" spans="1:25" ht="15.75" customHeight="1" x14ac:dyDescent="0.25">
      <c r="B3" s="10"/>
      <c r="C3" s="10"/>
      <c r="D3" s="10"/>
      <c r="E3" s="10"/>
      <c r="F3" s="10"/>
      <c r="G3" s="10"/>
      <c r="H3" s="10"/>
      <c r="I3" s="10"/>
      <c r="J3" s="10"/>
      <c r="K3" s="11"/>
      <c r="L3" s="10"/>
      <c r="M3" s="10"/>
      <c r="N3" s="10"/>
      <c r="O3" s="10"/>
      <c r="P3" s="10"/>
      <c r="Q3" s="10"/>
      <c r="R3" s="10"/>
      <c r="S3" s="10"/>
      <c r="T3" s="10"/>
      <c r="U3" s="12"/>
      <c r="V3" s="12"/>
      <c r="W3" s="10"/>
      <c r="X3" s="10"/>
      <c r="Y3" s="10"/>
    </row>
    <row r="4" spans="1:25" ht="26.25" customHeight="1" x14ac:dyDescent="0.25">
      <c r="B4" s="175" t="s">
        <v>2</v>
      </c>
      <c r="C4" s="175"/>
      <c r="D4" s="175"/>
      <c r="E4" s="176" t="s">
        <v>3</v>
      </c>
      <c r="F4" s="177"/>
      <c r="G4" s="13"/>
      <c r="H4" s="13"/>
      <c r="I4" s="13"/>
      <c r="J4" s="13"/>
      <c r="K4" s="14" t="s">
        <v>4</v>
      </c>
      <c r="L4" s="15"/>
      <c r="M4" s="15"/>
      <c r="N4" s="15"/>
      <c r="O4" s="178" t="s">
        <v>5</v>
      </c>
      <c r="P4" s="179"/>
      <c r="Q4" s="179"/>
      <c r="R4" s="180"/>
      <c r="S4" s="180"/>
      <c r="T4" s="181"/>
      <c r="U4" s="12"/>
      <c r="V4" s="12"/>
      <c r="W4" s="10"/>
      <c r="X4" s="10"/>
      <c r="Y4" s="10"/>
    </row>
    <row r="5" spans="1:25" s="4" customFormat="1" ht="17.25" customHeight="1" x14ac:dyDescent="0.2">
      <c r="B5" s="16"/>
      <c r="C5" s="16"/>
      <c r="D5" s="16"/>
      <c r="E5" s="17"/>
      <c r="F5" s="16"/>
      <c r="G5" s="16"/>
      <c r="H5" s="16"/>
      <c r="I5" s="16"/>
      <c r="J5" s="16"/>
      <c r="K5" s="18"/>
      <c r="L5" s="19"/>
      <c r="M5" s="20"/>
      <c r="N5" s="21"/>
      <c r="O5" s="22"/>
      <c r="P5" s="23"/>
      <c r="Q5" s="23"/>
      <c r="R5" s="24"/>
      <c r="S5" s="20"/>
      <c r="T5" s="20"/>
      <c r="U5" s="25"/>
      <c r="V5" s="25"/>
      <c r="W5" s="26"/>
      <c r="X5" s="20"/>
      <c r="Y5" s="26"/>
    </row>
    <row r="6" spans="1:25" s="27" customFormat="1" ht="31.5" customHeight="1" x14ac:dyDescent="0.2">
      <c r="B6" s="182" t="s">
        <v>6</v>
      </c>
      <c r="C6" s="183" t="s">
        <v>7</v>
      </c>
      <c r="D6" s="183" t="s">
        <v>8</v>
      </c>
      <c r="E6" s="183"/>
      <c r="G6" s="175" t="s">
        <v>9</v>
      </c>
      <c r="H6" s="175"/>
      <c r="I6" s="175"/>
      <c r="L6" s="183" t="s">
        <v>10</v>
      </c>
      <c r="M6" s="183"/>
      <c r="N6" s="183"/>
      <c r="O6" s="183" t="s">
        <v>11</v>
      </c>
      <c r="P6" s="183"/>
      <c r="Q6" s="183"/>
      <c r="R6" s="183" t="s">
        <v>12</v>
      </c>
      <c r="S6" s="183"/>
      <c r="T6" s="183" t="s">
        <v>13</v>
      </c>
      <c r="U6" s="183" t="s">
        <v>14</v>
      </c>
      <c r="V6" s="183" t="s">
        <v>15</v>
      </c>
      <c r="W6" s="183" t="s">
        <v>16</v>
      </c>
      <c r="X6" s="183" t="s">
        <v>17</v>
      </c>
      <c r="Y6" s="183" t="s">
        <v>18</v>
      </c>
    </row>
    <row r="7" spans="1:25" s="27" customFormat="1" ht="66.75" customHeight="1" x14ac:dyDescent="0.2">
      <c r="B7" s="182"/>
      <c r="C7" s="183"/>
      <c r="D7" s="28" t="s">
        <v>19</v>
      </c>
      <c r="E7" s="28" t="s">
        <v>20</v>
      </c>
      <c r="F7" s="29" t="s">
        <v>21</v>
      </c>
      <c r="G7" s="28" t="s">
        <v>22</v>
      </c>
      <c r="H7" s="28" t="s">
        <v>23</v>
      </c>
      <c r="I7" s="28" t="s">
        <v>24</v>
      </c>
      <c r="J7" s="30" t="s">
        <v>25</v>
      </c>
      <c r="K7" s="29" t="s">
        <v>26</v>
      </c>
      <c r="L7" s="31" t="s">
        <v>27</v>
      </c>
      <c r="M7" s="28" t="s">
        <v>28</v>
      </c>
      <c r="N7" s="32" t="s">
        <v>29</v>
      </c>
      <c r="O7" s="32" t="s">
        <v>30</v>
      </c>
      <c r="P7" s="32" t="s">
        <v>31</v>
      </c>
      <c r="Q7" s="32" t="s">
        <v>32</v>
      </c>
      <c r="R7" s="33" t="s">
        <v>33</v>
      </c>
      <c r="S7" s="28" t="s">
        <v>34</v>
      </c>
      <c r="T7" s="183"/>
      <c r="U7" s="183"/>
      <c r="V7" s="183"/>
      <c r="W7" s="183"/>
      <c r="X7" s="183"/>
      <c r="Y7" s="183"/>
    </row>
    <row r="8" spans="1:25" ht="99.75" customHeight="1" x14ac:dyDescent="0.2">
      <c r="B8" s="15"/>
      <c r="C8" s="184" t="s">
        <v>35</v>
      </c>
      <c r="D8" s="34">
        <v>1</v>
      </c>
      <c r="E8" s="35" t="s">
        <v>36</v>
      </c>
      <c r="F8" s="34" t="s">
        <v>37</v>
      </c>
      <c r="G8" s="36">
        <v>41306</v>
      </c>
      <c r="H8" s="36">
        <v>41639</v>
      </c>
      <c r="I8" s="34"/>
      <c r="J8" s="37">
        <v>1</v>
      </c>
      <c r="K8" s="36" t="s">
        <v>38</v>
      </c>
      <c r="L8" s="38"/>
      <c r="M8" s="38">
        <v>50</v>
      </c>
      <c r="N8" s="39"/>
      <c r="O8" s="40"/>
      <c r="P8" s="40">
        <v>1</v>
      </c>
      <c r="Q8" s="40"/>
      <c r="R8" s="37">
        <v>0.5</v>
      </c>
      <c r="S8" s="41">
        <f>+(100%/13)*R8</f>
        <v>3.8461538461538464E-2</v>
      </c>
      <c r="T8" s="42"/>
      <c r="U8" s="43" t="s">
        <v>39</v>
      </c>
      <c r="V8" s="43" t="s">
        <v>40</v>
      </c>
      <c r="W8" s="43"/>
      <c r="X8" s="43" t="s">
        <v>41</v>
      </c>
      <c r="Y8" s="43"/>
    </row>
    <row r="9" spans="1:25" ht="57" x14ac:dyDescent="0.2">
      <c r="A9" s="44"/>
      <c r="B9" s="15"/>
      <c r="C9" s="185"/>
      <c r="D9" s="34">
        <v>2</v>
      </c>
      <c r="E9" s="35" t="s">
        <v>42</v>
      </c>
      <c r="F9" s="34" t="s">
        <v>43</v>
      </c>
      <c r="G9" s="45">
        <v>41334</v>
      </c>
      <c r="H9" s="36">
        <v>41609</v>
      </c>
      <c r="I9" s="34"/>
      <c r="J9" s="37">
        <v>1</v>
      </c>
      <c r="K9" s="34" t="s">
        <v>44</v>
      </c>
      <c r="L9" s="38"/>
      <c r="M9" s="38">
        <v>50</v>
      </c>
      <c r="N9" s="39"/>
      <c r="O9" s="40"/>
      <c r="P9" s="40">
        <v>1</v>
      </c>
      <c r="Q9" s="40"/>
      <c r="R9" s="37">
        <v>0.5</v>
      </c>
      <c r="S9" s="41">
        <f t="shared" ref="S9:S33" si="0">+(100%/13)*R9</f>
        <v>3.8461538461538464E-2</v>
      </c>
      <c r="T9" s="42"/>
      <c r="U9" s="43" t="s">
        <v>39</v>
      </c>
      <c r="V9" s="43" t="s">
        <v>40</v>
      </c>
      <c r="W9" s="43"/>
      <c r="X9" s="43" t="s">
        <v>41</v>
      </c>
      <c r="Y9" s="43"/>
    </row>
    <row r="10" spans="1:25" ht="57" x14ac:dyDescent="0.2">
      <c r="A10" s="44"/>
      <c r="B10" s="15"/>
      <c r="C10" s="185"/>
      <c r="D10" s="46">
        <v>3</v>
      </c>
      <c r="E10" s="47" t="s">
        <v>45</v>
      </c>
      <c r="F10" s="46" t="s">
        <v>43</v>
      </c>
      <c r="G10" s="48">
        <v>41365</v>
      </c>
      <c r="H10" s="49">
        <v>41609</v>
      </c>
      <c r="I10" s="46"/>
      <c r="J10" s="46" t="s">
        <v>46</v>
      </c>
      <c r="K10" s="46" t="s">
        <v>47</v>
      </c>
      <c r="L10" s="50"/>
      <c r="M10" s="50">
        <v>0</v>
      </c>
      <c r="N10" s="51"/>
      <c r="O10" s="52"/>
      <c r="P10" s="52"/>
      <c r="Q10" s="52">
        <v>1</v>
      </c>
      <c r="R10" s="53">
        <v>0</v>
      </c>
      <c r="S10" s="41">
        <f t="shared" si="0"/>
        <v>0</v>
      </c>
      <c r="T10" s="42"/>
      <c r="U10" s="54"/>
      <c r="V10" s="43" t="s">
        <v>48</v>
      </c>
      <c r="W10" s="43"/>
      <c r="X10" s="43" t="s">
        <v>41</v>
      </c>
      <c r="Y10" s="43"/>
    </row>
    <row r="11" spans="1:25" s="4" customFormat="1" ht="42.75" x14ac:dyDescent="0.2">
      <c r="A11" s="44"/>
      <c r="B11" s="15"/>
      <c r="C11" s="185"/>
      <c r="D11" s="55">
        <v>4</v>
      </c>
      <c r="E11" s="56" t="s">
        <v>49</v>
      </c>
      <c r="F11" s="55" t="s">
        <v>50</v>
      </c>
      <c r="G11" s="57">
        <v>41306</v>
      </c>
      <c r="H11" s="57">
        <v>41609</v>
      </c>
      <c r="I11" s="55"/>
      <c r="J11" s="58">
        <v>1</v>
      </c>
      <c r="K11" s="57" t="s">
        <v>51</v>
      </c>
      <c r="L11" s="59"/>
      <c r="M11" s="59">
        <v>100</v>
      </c>
      <c r="N11" s="60"/>
      <c r="O11" s="61">
        <v>1</v>
      </c>
      <c r="P11" s="61"/>
      <c r="Q11" s="62"/>
      <c r="R11" s="58">
        <v>1</v>
      </c>
      <c r="S11" s="41">
        <f t="shared" si="0"/>
        <v>7.6923076923076927E-2</v>
      </c>
      <c r="T11" s="42"/>
      <c r="U11" s="63" t="s">
        <v>52</v>
      </c>
      <c r="V11" s="64" t="s">
        <v>53</v>
      </c>
      <c r="W11" s="43"/>
      <c r="X11" s="43" t="s">
        <v>54</v>
      </c>
      <c r="Y11" s="43"/>
    </row>
    <row r="12" spans="1:25" s="4" customFormat="1" ht="42.75" x14ac:dyDescent="0.2">
      <c r="A12" s="44"/>
      <c r="B12" s="15"/>
      <c r="C12" s="185"/>
      <c r="D12" s="34">
        <v>5</v>
      </c>
      <c r="E12" s="35" t="s">
        <v>55</v>
      </c>
      <c r="F12" s="34" t="s">
        <v>56</v>
      </c>
      <c r="G12" s="36">
        <v>41275</v>
      </c>
      <c r="H12" s="36">
        <v>41639</v>
      </c>
      <c r="I12" s="34"/>
      <c r="J12" s="34" t="s">
        <v>57</v>
      </c>
      <c r="K12" s="34" t="s">
        <v>58</v>
      </c>
      <c r="L12" s="38"/>
      <c r="M12" s="38">
        <v>50</v>
      </c>
      <c r="N12" s="39"/>
      <c r="O12" s="40"/>
      <c r="P12" s="40">
        <v>1</v>
      </c>
      <c r="Q12" s="65"/>
      <c r="R12" s="37">
        <v>0.5</v>
      </c>
      <c r="S12" s="41">
        <f t="shared" si="0"/>
        <v>3.8461538461538464E-2</v>
      </c>
      <c r="T12" s="42"/>
      <c r="U12" s="68" t="s">
        <v>540</v>
      </c>
      <c r="V12" s="64" t="s">
        <v>59</v>
      </c>
      <c r="W12" s="43"/>
      <c r="X12" s="43"/>
      <c r="Y12" s="43"/>
    </row>
    <row r="13" spans="1:25" s="4" customFormat="1" ht="99.75" customHeight="1" x14ac:dyDescent="0.2">
      <c r="A13" s="44"/>
      <c r="B13" s="15"/>
      <c r="C13" s="185"/>
      <c r="D13" s="55">
        <v>6</v>
      </c>
      <c r="E13" s="56" t="s">
        <v>60</v>
      </c>
      <c r="F13" s="55" t="s">
        <v>56</v>
      </c>
      <c r="G13" s="57">
        <v>41365</v>
      </c>
      <c r="H13" s="57">
        <v>41609</v>
      </c>
      <c r="I13" s="55"/>
      <c r="J13" s="58" t="s">
        <v>61</v>
      </c>
      <c r="K13" s="66" t="s">
        <v>62</v>
      </c>
      <c r="L13" s="59"/>
      <c r="M13" s="59"/>
      <c r="N13" s="60"/>
      <c r="O13" s="61">
        <v>1</v>
      </c>
      <c r="P13" s="61"/>
      <c r="Q13" s="61"/>
      <c r="R13" s="58">
        <v>1</v>
      </c>
      <c r="S13" s="67">
        <f t="shared" si="0"/>
        <v>7.6923076923076927E-2</v>
      </c>
      <c r="T13" s="42"/>
      <c r="U13" s="68" t="s">
        <v>63</v>
      </c>
      <c r="V13" s="64" t="s">
        <v>53</v>
      </c>
      <c r="W13" s="43"/>
      <c r="X13" s="43"/>
      <c r="Y13" s="43"/>
    </row>
    <row r="14" spans="1:25" s="4" customFormat="1" ht="114" x14ac:dyDescent="0.2">
      <c r="A14" s="44"/>
      <c r="B14" s="15"/>
      <c r="C14" s="185"/>
      <c r="D14" s="55">
        <v>7</v>
      </c>
      <c r="E14" s="56" t="s">
        <v>64</v>
      </c>
      <c r="F14" s="55" t="s">
        <v>56</v>
      </c>
      <c r="G14" s="69">
        <v>41275</v>
      </c>
      <c r="H14" s="57">
        <v>41609</v>
      </c>
      <c r="I14" s="55"/>
      <c r="J14" s="58" t="s">
        <v>65</v>
      </c>
      <c r="K14" s="66" t="s">
        <v>66</v>
      </c>
      <c r="L14" s="59"/>
      <c r="M14" s="59"/>
      <c r="N14" s="60"/>
      <c r="O14" s="61">
        <v>1</v>
      </c>
      <c r="P14" s="61"/>
      <c r="Q14" s="61"/>
      <c r="R14" s="70">
        <v>1</v>
      </c>
      <c r="S14" s="41">
        <f t="shared" si="0"/>
        <v>7.6923076923076927E-2</v>
      </c>
      <c r="T14" s="42"/>
      <c r="U14" s="64" t="s">
        <v>67</v>
      </c>
      <c r="V14" s="64" t="s">
        <v>68</v>
      </c>
      <c r="W14" s="43"/>
      <c r="X14" s="43"/>
      <c r="Y14" s="43"/>
    </row>
    <row r="15" spans="1:25" s="4" customFormat="1" ht="128.25" customHeight="1" x14ac:dyDescent="0.2">
      <c r="A15" s="44"/>
      <c r="B15" s="15"/>
      <c r="C15" s="185"/>
      <c r="D15" s="55">
        <v>8</v>
      </c>
      <c r="E15" s="71" t="s">
        <v>69</v>
      </c>
      <c r="F15" s="55" t="s">
        <v>56</v>
      </c>
      <c r="G15" s="57">
        <v>41275</v>
      </c>
      <c r="H15" s="57">
        <v>41609</v>
      </c>
      <c r="I15" s="55"/>
      <c r="J15" s="55" t="s">
        <v>70</v>
      </c>
      <c r="K15" s="66" t="s">
        <v>71</v>
      </c>
      <c r="L15" s="72"/>
      <c r="M15" s="59"/>
      <c r="N15" s="60"/>
      <c r="O15" s="61">
        <v>1</v>
      </c>
      <c r="P15" s="61"/>
      <c r="Q15" s="62"/>
      <c r="R15" s="70">
        <v>1</v>
      </c>
      <c r="S15" s="41">
        <f t="shared" si="0"/>
        <v>7.6923076923076927E-2</v>
      </c>
      <c r="T15" s="42"/>
      <c r="U15" s="64" t="s">
        <v>72</v>
      </c>
      <c r="V15" s="64" t="s">
        <v>73</v>
      </c>
      <c r="W15" s="43"/>
      <c r="X15" s="43"/>
      <c r="Y15" s="43"/>
    </row>
    <row r="16" spans="1:25" s="4" customFormat="1" ht="50.25" customHeight="1" x14ac:dyDescent="0.2">
      <c r="A16" s="44"/>
      <c r="B16" s="15"/>
      <c r="C16" s="185"/>
      <c r="D16" s="34">
        <v>9</v>
      </c>
      <c r="E16" s="73" t="s">
        <v>74</v>
      </c>
      <c r="F16" s="34" t="s">
        <v>56</v>
      </c>
      <c r="G16" s="36">
        <v>41275</v>
      </c>
      <c r="H16" s="36">
        <v>41609</v>
      </c>
      <c r="I16" s="34"/>
      <c r="J16" s="34" t="s">
        <v>75</v>
      </c>
      <c r="K16" s="74" t="s">
        <v>76</v>
      </c>
      <c r="L16" s="38"/>
      <c r="M16" s="38"/>
      <c r="N16" s="39"/>
      <c r="O16" s="65"/>
      <c r="P16" s="40">
        <v>1</v>
      </c>
      <c r="Q16" s="65"/>
      <c r="R16" s="75">
        <f>17/20</f>
        <v>0.85</v>
      </c>
      <c r="S16" s="41">
        <f t="shared" si="0"/>
        <v>6.5384615384615388E-2</v>
      </c>
      <c r="T16" s="42"/>
      <c r="U16" s="64" t="s">
        <v>77</v>
      </c>
      <c r="V16" s="64" t="s">
        <v>78</v>
      </c>
      <c r="W16" s="43"/>
      <c r="X16" s="43"/>
      <c r="Y16" s="43"/>
    </row>
    <row r="17" spans="1:25" s="4" customFormat="1" ht="128.25" x14ac:dyDescent="0.2">
      <c r="A17" s="44"/>
      <c r="B17" s="15"/>
      <c r="C17" s="185"/>
      <c r="D17" s="55">
        <v>10</v>
      </c>
      <c r="E17" s="71" t="s">
        <v>79</v>
      </c>
      <c r="F17" s="55" t="s">
        <v>56</v>
      </c>
      <c r="G17" s="57">
        <v>41275</v>
      </c>
      <c r="H17" s="57">
        <v>41609</v>
      </c>
      <c r="I17" s="55"/>
      <c r="J17" s="55" t="s">
        <v>80</v>
      </c>
      <c r="K17" s="55" t="s">
        <v>81</v>
      </c>
      <c r="L17" s="61"/>
      <c r="M17" s="59"/>
      <c r="N17" s="60"/>
      <c r="O17" s="61">
        <v>1</v>
      </c>
      <c r="P17" s="61"/>
      <c r="Q17" s="62"/>
      <c r="R17" s="58">
        <v>1</v>
      </c>
      <c r="S17" s="41">
        <f t="shared" si="0"/>
        <v>7.6923076923076927E-2</v>
      </c>
      <c r="T17" s="42"/>
      <c r="U17" s="64"/>
      <c r="V17" s="64" t="s">
        <v>82</v>
      </c>
      <c r="W17" s="43"/>
      <c r="X17" s="43"/>
      <c r="Y17" s="43"/>
    </row>
    <row r="18" spans="1:25" s="4" customFormat="1" ht="110.25" customHeight="1" x14ac:dyDescent="0.2">
      <c r="A18" s="44"/>
      <c r="B18" s="15"/>
      <c r="C18" s="185"/>
      <c r="D18" s="159">
        <v>11</v>
      </c>
      <c r="E18" s="71" t="s">
        <v>83</v>
      </c>
      <c r="F18" s="159" t="s">
        <v>56</v>
      </c>
      <c r="G18" s="57">
        <v>41275</v>
      </c>
      <c r="H18" s="57">
        <v>41609</v>
      </c>
      <c r="I18" s="159"/>
      <c r="J18" s="159" t="s">
        <v>84</v>
      </c>
      <c r="K18" s="159" t="s">
        <v>85</v>
      </c>
      <c r="L18" s="59"/>
      <c r="M18" s="59"/>
      <c r="N18" s="60"/>
      <c r="O18" s="61">
        <v>1</v>
      </c>
      <c r="P18" s="61"/>
      <c r="Q18" s="62"/>
      <c r="R18" s="58">
        <v>1</v>
      </c>
      <c r="S18" s="41">
        <f t="shared" si="0"/>
        <v>7.6923076923076927E-2</v>
      </c>
      <c r="T18" s="42"/>
      <c r="U18" s="64" t="s">
        <v>528</v>
      </c>
      <c r="V18" s="68" t="s">
        <v>529</v>
      </c>
      <c r="W18" s="43"/>
      <c r="X18" s="43"/>
      <c r="Y18" s="43"/>
    </row>
    <row r="19" spans="1:25" s="4" customFormat="1" ht="128.25" x14ac:dyDescent="0.2">
      <c r="A19" s="44"/>
      <c r="B19" s="15"/>
      <c r="C19" s="185"/>
      <c r="D19" s="34">
        <v>12</v>
      </c>
      <c r="E19" s="73" t="s">
        <v>86</v>
      </c>
      <c r="F19" s="34" t="s">
        <v>56</v>
      </c>
      <c r="G19" s="36">
        <v>41275</v>
      </c>
      <c r="H19" s="36">
        <v>41609</v>
      </c>
      <c r="I19" s="34"/>
      <c r="J19" s="37">
        <v>1</v>
      </c>
      <c r="K19" s="34" t="s">
        <v>87</v>
      </c>
      <c r="L19" s="38"/>
      <c r="M19" s="38"/>
      <c r="N19" s="39"/>
      <c r="O19" s="65"/>
      <c r="P19" s="40">
        <v>1</v>
      </c>
      <c r="Q19" s="65"/>
      <c r="R19" s="75">
        <f>91/191</f>
        <v>0.47643979057591623</v>
      </c>
      <c r="S19" s="41">
        <f t="shared" si="0"/>
        <v>3.6649214659685868E-2</v>
      </c>
      <c r="T19" s="42"/>
      <c r="U19" s="64" t="s">
        <v>88</v>
      </c>
      <c r="V19" s="64" t="s">
        <v>89</v>
      </c>
      <c r="W19" s="43"/>
      <c r="X19" s="43"/>
      <c r="Y19" s="43"/>
    </row>
    <row r="20" spans="1:25" ht="105" customHeight="1" x14ac:dyDescent="0.2">
      <c r="B20" s="15"/>
      <c r="C20" s="186"/>
      <c r="D20" s="55">
        <v>13</v>
      </c>
      <c r="E20" s="76" t="s">
        <v>90</v>
      </c>
      <c r="F20" s="77" t="s">
        <v>56</v>
      </c>
      <c r="G20" s="78">
        <v>41275</v>
      </c>
      <c r="H20" s="78">
        <v>41609</v>
      </c>
      <c r="I20" s="78"/>
      <c r="J20" s="79" t="s">
        <v>91</v>
      </c>
      <c r="K20" s="76" t="s">
        <v>92</v>
      </c>
      <c r="L20" s="80"/>
      <c r="M20" s="80"/>
      <c r="N20" s="81"/>
      <c r="O20" s="62">
        <v>1</v>
      </c>
      <c r="P20" s="61"/>
      <c r="Q20" s="61"/>
      <c r="R20" s="58">
        <v>1</v>
      </c>
      <c r="S20" s="41">
        <f t="shared" si="0"/>
        <v>7.6923076923076927E-2</v>
      </c>
      <c r="T20" s="42"/>
      <c r="U20" s="160" t="s">
        <v>533</v>
      </c>
      <c r="V20" s="64" t="s">
        <v>93</v>
      </c>
      <c r="W20" s="43"/>
      <c r="X20" s="43"/>
      <c r="Y20" s="43"/>
    </row>
    <row r="21" spans="1:25" s="4" customFormat="1" ht="185.25" x14ac:dyDescent="0.2">
      <c r="A21" s="44"/>
      <c r="B21" s="15"/>
      <c r="C21" s="175" t="s">
        <v>94</v>
      </c>
      <c r="D21" s="55">
        <v>14</v>
      </c>
      <c r="E21" s="56" t="s">
        <v>95</v>
      </c>
      <c r="F21" s="55" t="s">
        <v>43</v>
      </c>
      <c r="G21" s="69">
        <v>41275</v>
      </c>
      <c r="H21" s="57">
        <v>41609</v>
      </c>
      <c r="I21" s="55"/>
      <c r="J21" s="58">
        <v>1</v>
      </c>
      <c r="K21" s="55" t="s">
        <v>96</v>
      </c>
      <c r="L21" s="82" t="s">
        <v>97</v>
      </c>
      <c r="M21" s="83"/>
      <c r="N21" s="84"/>
      <c r="O21" s="61">
        <v>1</v>
      </c>
      <c r="P21" s="61"/>
      <c r="Q21" s="61"/>
      <c r="R21" s="58">
        <v>1</v>
      </c>
      <c r="S21" s="41">
        <f t="shared" si="0"/>
        <v>7.6923076923076927E-2</v>
      </c>
      <c r="T21" s="42"/>
      <c r="U21" s="164" t="s">
        <v>98</v>
      </c>
      <c r="V21" s="43" t="s">
        <v>99</v>
      </c>
      <c r="W21" s="43"/>
      <c r="X21" s="43" t="s">
        <v>41</v>
      </c>
      <c r="Y21" s="43"/>
    </row>
    <row r="22" spans="1:25" s="4" customFormat="1" ht="57" x14ac:dyDescent="0.2">
      <c r="A22" s="44"/>
      <c r="B22" s="15"/>
      <c r="C22" s="175"/>
      <c r="D22" s="55">
        <v>15</v>
      </c>
      <c r="E22" s="56" t="s">
        <v>100</v>
      </c>
      <c r="F22" s="55" t="s">
        <v>101</v>
      </c>
      <c r="G22" s="69">
        <v>41275</v>
      </c>
      <c r="H22" s="69">
        <v>41426</v>
      </c>
      <c r="I22" s="55"/>
      <c r="J22" s="85" t="s">
        <v>102</v>
      </c>
      <c r="K22" s="86" t="s">
        <v>103</v>
      </c>
      <c r="L22" s="59" t="s">
        <v>104</v>
      </c>
      <c r="M22" s="59"/>
      <c r="N22" s="60"/>
      <c r="O22" s="61">
        <v>1</v>
      </c>
      <c r="P22" s="61"/>
      <c r="Q22" s="62"/>
      <c r="R22" s="58">
        <v>1</v>
      </c>
      <c r="S22" s="41">
        <f t="shared" si="0"/>
        <v>7.6923076923076927E-2</v>
      </c>
      <c r="T22" s="42"/>
      <c r="U22" s="87"/>
      <c r="V22" s="87" t="s">
        <v>105</v>
      </c>
      <c r="W22" s="87"/>
      <c r="X22" s="87" t="s">
        <v>106</v>
      </c>
      <c r="Y22" s="87"/>
    </row>
    <row r="23" spans="1:25" s="4" customFormat="1" ht="99.75" x14ac:dyDescent="0.2">
      <c r="A23" s="44"/>
      <c r="B23" s="15"/>
      <c r="C23" s="175"/>
      <c r="D23" s="34">
        <v>16</v>
      </c>
      <c r="E23" s="88" t="s">
        <v>107</v>
      </c>
      <c r="F23" s="34" t="s">
        <v>101</v>
      </c>
      <c r="G23" s="45">
        <v>41275</v>
      </c>
      <c r="H23" s="45">
        <v>41609</v>
      </c>
      <c r="I23" s="34"/>
      <c r="J23" s="89" t="s">
        <v>108</v>
      </c>
      <c r="K23" s="90" t="s">
        <v>109</v>
      </c>
      <c r="L23" s="40" t="s">
        <v>104</v>
      </c>
      <c r="M23" s="38"/>
      <c r="N23" s="39"/>
      <c r="O23" s="91" t="s">
        <v>110</v>
      </c>
      <c r="P23" s="91">
        <v>1</v>
      </c>
      <c r="Q23" s="92"/>
      <c r="R23" s="37">
        <v>0.5</v>
      </c>
      <c r="S23" s="41">
        <f t="shared" si="0"/>
        <v>3.8461538461538464E-2</v>
      </c>
      <c r="T23" s="42"/>
      <c r="U23" s="87" t="s">
        <v>111</v>
      </c>
      <c r="V23" s="87" t="s">
        <v>112</v>
      </c>
      <c r="W23" s="87"/>
      <c r="X23" s="87" t="s">
        <v>106</v>
      </c>
      <c r="Y23" s="87"/>
    </row>
    <row r="24" spans="1:25" s="4" customFormat="1" ht="114" x14ac:dyDescent="0.2">
      <c r="A24" s="44"/>
      <c r="B24" s="15"/>
      <c r="C24" s="175"/>
      <c r="D24" s="34">
        <v>17</v>
      </c>
      <c r="E24" s="88" t="s">
        <v>113</v>
      </c>
      <c r="F24" s="34" t="s">
        <v>114</v>
      </c>
      <c r="G24" s="45">
        <v>41275</v>
      </c>
      <c r="H24" s="45">
        <v>41609</v>
      </c>
      <c r="I24" s="34">
        <v>12</v>
      </c>
      <c r="J24" s="89" t="s">
        <v>115</v>
      </c>
      <c r="K24" s="90" t="s">
        <v>116</v>
      </c>
      <c r="L24" s="83"/>
      <c r="M24" s="83"/>
      <c r="N24" s="84"/>
      <c r="O24" s="65"/>
      <c r="P24" s="40">
        <v>1</v>
      </c>
      <c r="Q24" s="65"/>
      <c r="R24" s="37">
        <v>0.75</v>
      </c>
      <c r="S24" s="41">
        <f t="shared" si="0"/>
        <v>5.7692307692307696E-2</v>
      </c>
      <c r="T24" s="42"/>
      <c r="U24" s="64" t="s">
        <v>117</v>
      </c>
      <c r="V24" s="68" t="s">
        <v>118</v>
      </c>
      <c r="W24" s="43"/>
      <c r="X24" s="43"/>
      <c r="Y24" s="43"/>
    </row>
    <row r="25" spans="1:25" s="4" customFormat="1" ht="150" customHeight="1" x14ac:dyDescent="0.2">
      <c r="A25" s="44"/>
      <c r="B25" s="15"/>
      <c r="C25" s="175"/>
      <c r="D25" s="55">
        <v>18</v>
      </c>
      <c r="E25" s="93" t="s">
        <v>119</v>
      </c>
      <c r="F25" s="55" t="s">
        <v>101</v>
      </c>
      <c r="G25" s="69">
        <v>41456</v>
      </c>
      <c r="H25" s="69">
        <v>41609</v>
      </c>
      <c r="I25" s="55"/>
      <c r="J25" s="94" t="s">
        <v>120</v>
      </c>
      <c r="K25" s="86" t="s">
        <v>121</v>
      </c>
      <c r="L25" s="59"/>
      <c r="M25" s="59"/>
      <c r="N25" s="60"/>
      <c r="O25" s="62"/>
      <c r="P25" s="61">
        <v>1</v>
      </c>
      <c r="Q25" s="62"/>
      <c r="R25" s="58">
        <v>0.9</v>
      </c>
      <c r="S25" s="41">
        <f t="shared" si="0"/>
        <v>6.9230769230769235E-2</v>
      </c>
      <c r="T25" s="42"/>
      <c r="U25" s="64" t="s">
        <v>122</v>
      </c>
      <c r="V25" s="64" t="s">
        <v>123</v>
      </c>
      <c r="W25" s="43"/>
      <c r="X25" s="43" t="s">
        <v>106</v>
      </c>
      <c r="Y25" s="43"/>
    </row>
    <row r="26" spans="1:25" s="4" customFormat="1" ht="189.75" customHeight="1" x14ac:dyDescent="0.2">
      <c r="A26" s="44"/>
      <c r="B26" s="15"/>
      <c r="C26" s="175"/>
      <c r="D26" s="54">
        <v>19</v>
      </c>
      <c r="E26" s="187" t="s">
        <v>124</v>
      </c>
      <c r="F26" s="55" t="s">
        <v>101</v>
      </c>
      <c r="G26" s="69">
        <v>41275</v>
      </c>
      <c r="H26" s="69">
        <v>41426</v>
      </c>
      <c r="I26" s="55"/>
      <c r="J26" s="95" t="s">
        <v>125</v>
      </c>
      <c r="K26" s="86" t="s">
        <v>126</v>
      </c>
      <c r="L26" s="59"/>
      <c r="M26" s="59"/>
      <c r="N26" s="60"/>
      <c r="O26" s="96">
        <v>1</v>
      </c>
      <c r="P26" s="61"/>
      <c r="Q26" s="62"/>
      <c r="R26" s="58">
        <v>1</v>
      </c>
      <c r="S26" s="41">
        <f t="shared" si="0"/>
        <v>7.6923076923076927E-2</v>
      </c>
      <c r="T26" s="42"/>
      <c r="U26" s="87" t="s">
        <v>127</v>
      </c>
      <c r="V26" s="87" t="s">
        <v>128</v>
      </c>
      <c r="W26" s="87"/>
      <c r="X26" s="87" t="s">
        <v>106</v>
      </c>
      <c r="Y26" s="87"/>
    </row>
    <row r="27" spans="1:25" s="4" customFormat="1" ht="399" x14ac:dyDescent="0.2">
      <c r="A27" s="44"/>
      <c r="B27" s="15"/>
      <c r="C27" s="175"/>
      <c r="D27" s="54">
        <v>20</v>
      </c>
      <c r="E27" s="187"/>
      <c r="F27" s="34" t="s">
        <v>101</v>
      </c>
      <c r="G27" s="45">
        <v>41518</v>
      </c>
      <c r="H27" s="45">
        <v>41609</v>
      </c>
      <c r="I27" s="34"/>
      <c r="J27" s="74" t="s">
        <v>129</v>
      </c>
      <c r="K27" s="36" t="s">
        <v>130</v>
      </c>
      <c r="L27" s="38"/>
      <c r="M27" s="38"/>
      <c r="N27" s="39"/>
      <c r="O27" s="65"/>
      <c r="P27" s="40">
        <v>1</v>
      </c>
      <c r="Q27" s="65"/>
      <c r="R27" s="37">
        <v>0.7</v>
      </c>
      <c r="S27" s="41">
        <f t="shared" si="0"/>
        <v>5.3846153846153849E-2</v>
      </c>
      <c r="T27" s="42"/>
      <c r="U27" s="64" t="s">
        <v>131</v>
      </c>
      <c r="V27" s="64" t="s">
        <v>132</v>
      </c>
      <c r="W27" s="43"/>
      <c r="X27" s="87" t="s">
        <v>106</v>
      </c>
      <c r="Y27" s="43"/>
    </row>
    <row r="28" spans="1:25" s="4" customFormat="1" ht="228" x14ac:dyDescent="0.2">
      <c r="A28" s="44"/>
      <c r="B28" s="15"/>
      <c r="C28" s="175"/>
      <c r="D28" s="54">
        <v>21</v>
      </c>
      <c r="E28" s="187"/>
      <c r="F28" s="46" t="s">
        <v>133</v>
      </c>
      <c r="G28" s="48">
        <v>41518</v>
      </c>
      <c r="H28" s="48">
        <v>41609</v>
      </c>
      <c r="I28" s="46"/>
      <c r="J28" s="97" t="s">
        <v>134</v>
      </c>
      <c r="K28" s="97" t="s">
        <v>135</v>
      </c>
      <c r="L28" s="50"/>
      <c r="M28" s="50"/>
      <c r="N28" s="51"/>
      <c r="O28" s="98"/>
      <c r="P28" s="52">
        <v>1</v>
      </c>
      <c r="Q28" s="98"/>
      <c r="R28" s="53">
        <v>0.5</v>
      </c>
      <c r="S28" s="41">
        <f t="shared" si="0"/>
        <v>3.8461538461538464E-2</v>
      </c>
      <c r="T28" s="42"/>
      <c r="U28" s="64" t="s">
        <v>131</v>
      </c>
      <c r="V28" s="64" t="s">
        <v>136</v>
      </c>
      <c r="W28" s="43"/>
      <c r="X28" s="87" t="s">
        <v>106</v>
      </c>
      <c r="Y28" s="43"/>
    </row>
    <row r="29" spans="1:25" s="4" customFormat="1" ht="199.5" x14ac:dyDescent="0.2">
      <c r="A29" s="44"/>
      <c r="B29" s="15"/>
      <c r="C29" s="175"/>
      <c r="D29" s="54">
        <v>22</v>
      </c>
      <c r="E29" s="187"/>
      <c r="F29" s="46" t="s">
        <v>133</v>
      </c>
      <c r="G29" s="99">
        <v>41518</v>
      </c>
      <c r="H29" s="48">
        <v>41609</v>
      </c>
      <c r="I29" s="46"/>
      <c r="J29" s="97" t="s">
        <v>137</v>
      </c>
      <c r="K29" s="97" t="s">
        <v>138</v>
      </c>
      <c r="L29" s="52" t="s">
        <v>139</v>
      </c>
      <c r="M29" s="50"/>
      <c r="N29" s="51"/>
      <c r="O29" s="98"/>
      <c r="P29" s="52">
        <v>1</v>
      </c>
      <c r="Q29" s="98"/>
      <c r="R29" s="53">
        <v>0.2</v>
      </c>
      <c r="S29" s="41">
        <f t="shared" si="0"/>
        <v>1.5384615384615385E-2</v>
      </c>
      <c r="T29" s="42"/>
      <c r="U29" s="64" t="s">
        <v>131</v>
      </c>
      <c r="V29" s="64" t="s">
        <v>140</v>
      </c>
      <c r="W29" s="43"/>
      <c r="X29" s="43" t="s">
        <v>106</v>
      </c>
      <c r="Y29" s="43"/>
    </row>
    <row r="30" spans="1:25" s="4" customFormat="1" ht="303.75" customHeight="1" x14ac:dyDescent="0.2">
      <c r="A30" s="44"/>
      <c r="B30" s="15"/>
      <c r="C30" s="175"/>
      <c r="D30" s="46">
        <v>23</v>
      </c>
      <c r="E30" s="101" t="s">
        <v>141</v>
      </c>
      <c r="F30" s="46" t="s">
        <v>101</v>
      </c>
      <c r="G30" s="49">
        <v>41275</v>
      </c>
      <c r="H30" s="49">
        <v>41609</v>
      </c>
      <c r="I30" s="46"/>
      <c r="J30" s="101" t="s">
        <v>142</v>
      </c>
      <c r="K30" s="97" t="s">
        <v>143</v>
      </c>
      <c r="L30" s="50"/>
      <c r="M30" s="50"/>
      <c r="N30" s="51"/>
      <c r="O30" s="98"/>
      <c r="P30" s="52">
        <v>1</v>
      </c>
      <c r="Q30" s="98"/>
      <c r="R30" s="53">
        <v>0.5</v>
      </c>
      <c r="S30" s="41">
        <f t="shared" si="0"/>
        <v>3.8461538461538464E-2</v>
      </c>
      <c r="T30" s="42"/>
      <c r="U30" s="64" t="s">
        <v>144</v>
      </c>
      <c r="V30" s="64" t="s">
        <v>145</v>
      </c>
      <c r="W30" s="43"/>
      <c r="X30" s="87" t="s">
        <v>106</v>
      </c>
      <c r="Y30" s="43"/>
    </row>
    <row r="31" spans="1:25" s="4" customFormat="1" ht="138" customHeight="1" x14ac:dyDescent="0.2">
      <c r="A31" s="44"/>
      <c r="B31" s="15"/>
      <c r="C31" s="175"/>
      <c r="D31" s="161">
        <v>24</v>
      </c>
      <c r="E31" s="188" t="s">
        <v>146</v>
      </c>
      <c r="F31" s="55" t="s">
        <v>101</v>
      </c>
      <c r="G31" s="57">
        <v>41275</v>
      </c>
      <c r="H31" s="102">
        <v>41365</v>
      </c>
      <c r="I31" s="55"/>
      <c r="J31" s="103" t="s">
        <v>147</v>
      </c>
      <c r="K31" s="103" t="s">
        <v>148</v>
      </c>
      <c r="L31" s="59"/>
      <c r="M31" s="59"/>
      <c r="N31" s="60"/>
      <c r="O31" s="96">
        <v>1</v>
      </c>
      <c r="P31" s="96"/>
      <c r="Q31" s="104"/>
      <c r="R31" s="58">
        <v>1</v>
      </c>
      <c r="S31" s="41">
        <f t="shared" si="0"/>
        <v>7.6923076923076927E-2</v>
      </c>
      <c r="T31" s="42"/>
      <c r="U31" s="87"/>
      <c r="V31" s="87" t="s">
        <v>149</v>
      </c>
      <c r="W31" s="87"/>
      <c r="X31" s="87" t="s">
        <v>106</v>
      </c>
      <c r="Y31" s="87"/>
    </row>
    <row r="32" spans="1:25" s="4" customFormat="1" ht="311.25" customHeight="1" x14ac:dyDescent="0.2">
      <c r="A32" s="44"/>
      <c r="B32" s="15"/>
      <c r="C32" s="175"/>
      <c r="D32" s="161">
        <v>25</v>
      </c>
      <c r="E32" s="188"/>
      <c r="F32" s="55" t="s">
        <v>101</v>
      </c>
      <c r="G32" s="57">
        <v>41518</v>
      </c>
      <c r="H32" s="102">
        <v>41609</v>
      </c>
      <c r="I32" s="55"/>
      <c r="J32" s="103" t="s">
        <v>150</v>
      </c>
      <c r="K32" s="103" t="s">
        <v>151</v>
      </c>
      <c r="L32" s="59" t="s">
        <v>152</v>
      </c>
      <c r="M32" s="59"/>
      <c r="N32" s="60"/>
      <c r="O32" s="61">
        <v>1</v>
      </c>
      <c r="P32" s="61"/>
      <c r="Q32" s="62"/>
      <c r="R32" s="58">
        <v>1</v>
      </c>
      <c r="S32" s="41">
        <f t="shared" si="0"/>
        <v>7.6923076923076927E-2</v>
      </c>
      <c r="T32" s="42"/>
      <c r="U32" s="64" t="s">
        <v>153</v>
      </c>
      <c r="V32" s="64" t="s">
        <v>154</v>
      </c>
      <c r="W32" s="43"/>
      <c r="X32" s="43" t="s">
        <v>106</v>
      </c>
      <c r="Y32" s="43"/>
    </row>
    <row r="33" spans="1:27" s="4" customFormat="1" ht="185.25" customHeight="1" x14ac:dyDescent="0.2">
      <c r="A33" s="44"/>
      <c r="B33" s="15"/>
      <c r="C33" s="175"/>
      <c r="D33" s="161">
        <v>26</v>
      </c>
      <c r="E33" s="188"/>
      <c r="F33" s="55" t="s">
        <v>101</v>
      </c>
      <c r="G33" s="57">
        <v>41518</v>
      </c>
      <c r="H33" s="69">
        <v>41609</v>
      </c>
      <c r="I33" s="55"/>
      <c r="J33" s="103" t="s">
        <v>155</v>
      </c>
      <c r="K33" s="103" t="s">
        <v>138</v>
      </c>
      <c r="L33" s="61" t="s">
        <v>139</v>
      </c>
      <c r="M33" s="59"/>
      <c r="N33" s="60"/>
      <c r="O33" s="62"/>
      <c r="P33" s="61">
        <v>1</v>
      </c>
      <c r="Q33" s="62"/>
      <c r="R33" s="58">
        <v>0.2</v>
      </c>
      <c r="S33" s="41">
        <f t="shared" si="0"/>
        <v>1.5384615384615385E-2</v>
      </c>
      <c r="T33" s="42"/>
      <c r="U33" s="68" t="s">
        <v>153</v>
      </c>
      <c r="V33" s="64" t="s">
        <v>156</v>
      </c>
      <c r="W33" s="43"/>
      <c r="X33" s="43" t="s">
        <v>106</v>
      </c>
      <c r="Y33" s="43"/>
    </row>
    <row r="34" spans="1:27" s="4" customFormat="1" ht="114" x14ac:dyDescent="0.2">
      <c r="A34" s="44"/>
      <c r="B34" s="15"/>
      <c r="C34" s="175" t="s">
        <v>157</v>
      </c>
      <c r="D34" s="55">
        <v>27</v>
      </c>
      <c r="E34" s="56" t="s">
        <v>158</v>
      </c>
      <c r="F34" s="55" t="s">
        <v>159</v>
      </c>
      <c r="G34" s="69">
        <v>41306</v>
      </c>
      <c r="H34" s="57">
        <v>41639</v>
      </c>
      <c r="I34" s="55"/>
      <c r="J34" s="103" t="s">
        <v>160</v>
      </c>
      <c r="K34" s="103" t="s">
        <v>161</v>
      </c>
      <c r="L34" s="83"/>
      <c r="M34" s="83"/>
      <c r="N34" s="84"/>
      <c r="O34" s="61">
        <v>1</v>
      </c>
      <c r="P34" s="61"/>
      <c r="Q34" s="61"/>
      <c r="R34" s="58">
        <v>1</v>
      </c>
      <c r="S34" s="41">
        <f>+(100%/4)*R34</f>
        <v>0.25</v>
      </c>
      <c r="T34" s="42"/>
      <c r="U34" s="163" t="s">
        <v>530</v>
      </c>
      <c r="V34" s="43" t="s">
        <v>531</v>
      </c>
      <c r="W34" s="43"/>
      <c r="X34" s="43" t="s">
        <v>41</v>
      </c>
      <c r="Y34" s="43"/>
      <c r="AA34" s="208">
        <f>+H34-G34</f>
        <v>333</v>
      </c>
    </row>
    <row r="35" spans="1:27" s="4" customFormat="1" ht="85.5" x14ac:dyDescent="0.2">
      <c r="A35" s="44"/>
      <c r="B35" s="15"/>
      <c r="C35" s="175"/>
      <c r="D35" s="55">
        <v>28</v>
      </c>
      <c r="E35" s="56" t="s">
        <v>162</v>
      </c>
      <c r="F35" s="55" t="s">
        <v>163</v>
      </c>
      <c r="G35" s="69">
        <v>41306</v>
      </c>
      <c r="H35" s="57">
        <v>41639</v>
      </c>
      <c r="I35" s="55"/>
      <c r="J35" s="57" t="s">
        <v>164</v>
      </c>
      <c r="K35" s="57" t="s">
        <v>165</v>
      </c>
      <c r="L35" s="83" t="s">
        <v>166</v>
      </c>
      <c r="M35" s="105">
        <f>85%/85%</f>
        <v>1</v>
      </c>
      <c r="N35" s="84"/>
      <c r="O35" s="61">
        <v>1</v>
      </c>
      <c r="P35" s="61"/>
      <c r="Q35" s="61"/>
      <c r="R35" s="58">
        <v>1</v>
      </c>
      <c r="S35" s="41">
        <f t="shared" ref="S35:S37" si="1">+(100%/4)*R35</f>
        <v>0.25</v>
      </c>
      <c r="T35" s="42"/>
      <c r="U35" s="162" t="s">
        <v>530</v>
      </c>
      <c r="V35" s="64" t="s">
        <v>532</v>
      </c>
      <c r="W35" s="43"/>
      <c r="X35" s="43" t="s">
        <v>167</v>
      </c>
      <c r="Y35" s="43"/>
      <c r="AA35" s="208"/>
    </row>
    <row r="36" spans="1:27" s="4" customFormat="1" ht="94.5" customHeight="1" x14ac:dyDescent="0.2">
      <c r="A36" s="44"/>
      <c r="B36" s="15"/>
      <c r="C36" s="175"/>
      <c r="D36" s="55">
        <v>29</v>
      </c>
      <c r="E36" s="56" t="s">
        <v>168</v>
      </c>
      <c r="F36" s="55" t="s">
        <v>169</v>
      </c>
      <c r="G36" s="69">
        <v>41275</v>
      </c>
      <c r="H36" s="57">
        <v>41608</v>
      </c>
      <c r="I36" s="55"/>
      <c r="J36" s="57" t="s">
        <v>170</v>
      </c>
      <c r="K36" s="57" t="s">
        <v>171</v>
      </c>
      <c r="L36" s="59"/>
      <c r="M36" s="59">
        <v>95</v>
      </c>
      <c r="N36" s="60"/>
      <c r="O36" s="61"/>
      <c r="P36" s="61">
        <v>1</v>
      </c>
      <c r="Q36" s="61"/>
      <c r="R36" s="58">
        <v>0.95</v>
      </c>
      <c r="S36" s="41">
        <f t="shared" si="1"/>
        <v>0.23749999999999999</v>
      </c>
      <c r="T36" s="117"/>
      <c r="U36" s="118"/>
      <c r="V36" s="118" t="s">
        <v>534</v>
      </c>
      <c r="W36" s="43"/>
      <c r="X36" s="43" t="s">
        <v>41</v>
      </c>
      <c r="Y36" s="43"/>
      <c r="AA36" s="208"/>
    </row>
    <row r="37" spans="1:27" s="4" customFormat="1" ht="80.25" customHeight="1" x14ac:dyDescent="0.2">
      <c r="A37" s="44"/>
      <c r="B37" s="15"/>
      <c r="C37" s="175"/>
      <c r="D37" s="46">
        <v>30</v>
      </c>
      <c r="E37" s="47" t="s">
        <v>172</v>
      </c>
      <c r="F37" s="46" t="s">
        <v>169</v>
      </c>
      <c r="G37" s="48">
        <v>41579</v>
      </c>
      <c r="H37" s="49">
        <v>41639</v>
      </c>
      <c r="I37" s="46"/>
      <c r="J37" s="49" t="s">
        <v>173</v>
      </c>
      <c r="K37" s="49" t="s">
        <v>174</v>
      </c>
      <c r="L37" s="50"/>
      <c r="M37" s="50">
        <v>0</v>
      </c>
      <c r="N37" s="51"/>
      <c r="O37" s="52"/>
      <c r="P37" s="52"/>
      <c r="Q37" s="52">
        <v>1</v>
      </c>
      <c r="R37" s="53">
        <v>0</v>
      </c>
      <c r="S37" s="41">
        <f t="shared" si="1"/>
        <v>0</v>
      </c>
      <c r="T37" s="118"/>
      <c r="U37" s="118" t="s">
        <v>175</v>
      </c>
      <c r="V37" s="118" t="s">
        <v>175</v>
      </c>
      <c r="W37" s="43"/>
      <c r="X37" s="43" t="s">
        <v>41</v>
      </c>
      <c r="Y37" s="43"/>
      <c r="AA37" s="208"/>
    </row>
    <row r="38" spans="1:27" s="4" customFormat="1" ht="114" customHeight="1" x14ac:dyDescent="0.2">
      <c r="A38" s="44"/>
      <c r="B38" s="15"/>
      <c r="C38" s="184" t="s">
        <v>176</v>
      </c>
      <c r="D38" s="55">
        <v>31</v>
      </c>
      <c r="E38" s="56" t="s">
        <v>177</v>
      </c>
      <c r="F38" s="55" t="s">
        <v>178</v>
      </c>
      <c r="G38" s="69">
        <v>41334</v>
      </c>
      <c r="H38" s="57">
        <v>41639</v>
      </c>
      <c r="I38" s="55"/>
      <c r="J38" s="106">
        <v>0.9</v>
      </c>
      <c r="K38" s="57" t="s">
        <v>179</v>
      </c>
      <c r="L38" s="59"/>
      <c r="M38" s="59"/>
      <c r="N38" s="60"/>
      <c r="O38" s="62">
        <v>1</v>
      </c>
      <c r="P38" s="61"/>
      <c r="Q38" s="61"/>
      <c r="R38" s="58">
        <v>1</v>
      </c>
      <c r="S38" s="41">
        <f>+(100%/61)*R38</f>
        <v>1.6393442622950821E-2</v>
      </c>
      <c r="T38" s="107"/>
      <c r="U38" s="43" t="s">
        <v>180</v>
      </c>
      <c r="V38" s="64" t="s">
        <v>181</v>
      </c>
      <c r="W38" s="43"/>
      <c r="X38" s="43" t="s">
        <v>182</v>
      </c>
      <c r="Y38" s="43"/>
      <c r="AA38" s="208"/>
    </row>
    <row r="39" spans="1:27" s="4" customFormat="1" ht="85.5" x14ac:dyDescent="0.2">
      <c r="A39" s="44"/>
      <c r="B39" s="15"/>
      <c r="C39" s="185"/>
      <c r="D39" s="55">
        <v>32</v>
      </c>
      <c r="E39" s="56" t="s">
        <v>183</v>
      </c>
      <c r="F39" s="55" t="s">
        <v>184</v>
      </c>
      <c r="G39" s="69">
        <v>41306</v>
      </c>
      <c r="H39" s="57">
        <v>41334</v>
      </c>
      <c r="I39" s="55"/>
      <c r="J39" s="55" t="s">
        <v>185</v>
      </c>
      <c r="K39" s="55" t="s">
        <v>186</v>
      </c>
      <c r="L39" s="59" t="s">
        <v>187</v>
      </c>
      <c r="M39" s="59"/>
      <c r="N39" s="60"/>
      <c r="O39" s="61">
        <v>1</v>
      </c>
      <c r="P39" s="61"/>
      <c r="Q39" s="61"/>
      <c r="R39" s="58">
        <v>1</v>
      </c>
      <c r="S39" s="41">
        <f t="shared" ref="S39:S98" si="2">+(100%/61)*R39</f>
        <v>1.6393442622950821E-2</v>
      </c>
      <c r="T39" s="107"/>
      <c r="U39" s="43" t="s">
        <v>188</v>
      </c>
      <c r="V39" s="43" t="s">
        <v>189</v>
      </c>
      <c r="W39" s="43"/>
      <c r="X39" s="43" t="s">
        <v>41</v>
      </c>
      <c r="Y39" s="43"/>
      <c r="AA39" s="208"/>
    </row>
    <row r="40" spans="1:27" s="4" customFormat="1" ht="57" x14ac:dyDescent="0.2">
      <c r="A40" s="44"/>
      <c r="B40" s="15"/>
      <c r="C40" s="185"/>
      <c r="D40" s="55">
        <v>33</v>
      </c>
      <c r="E40" s="71" t="s">
        <v>190</v>
      </c>
      <c r="F40" s="55" t="s">
        <v>191</v>
      </c>
      <c r="G40" s="69">
        <v>41334</v>
      </c>
      <c r="H40" s="57">
        <v>41487</v>
      </c>
      <c r="I40" s="55"/>
      <c r="J40" s="55" t="s">
        <v>192</v>
      </c>
      <c r="K40" s="55" t="s">
        <v>47</v>
      </c>
      <c r="L40" s="59"/>
      <c r="M40" s="59"/>
      <c r="N40" s="60"/>
      <c r="O40" s="61">
        <v>1</v>
      </c>
      <c r="P40" s="61"/>
      <c r="Q40" s="61"/>
      <c r="R40" s="58">
        <v>1</v>
      </c>
      <c r="S40" s="41">
        <f t="shared" si="2"/>
        <v>1.6393442622950821E-2</v>
      </c>
      <c r="T40" s="107"/>
      <c r="U40" s="43" t="s">
        <v>193</v>
      </c>
      <c r="V40" s="43" t="s">
        <v>194</v>
      </c>
      <c r="W40" s="43"/>
      <c r="X40" s="43" t="s">
        <v>41</v>
      </c>
      <c r="Y40" s="43"/>
      <c r="AA40" s="208"/>
    </row>
    <row r="41" spans="1:27" s="4" customFormat="1" ht="57" x14ac:dyDescent="0.2">
      <c r="A41" s="44"/>
      <c r="B41" s="15"/>
      <c r="C41" s="185"/>
      <c r="D41" s="55">
        <v>34</v>
      </c>
      <c r="E41" s="71" t="s">
        <v>195</v>
      </c>
      <c r="F41" s="55" t="s">
        <v>196</v>
      </c>
      <c r="G41" s="69">
        <v>41275</v>
      </c>
      <c r="H41" s="57">
        <v>41609</v>
      </c>
      <c r="I41" s="55"/>
      <c r="J41" s="58">
        <v>0.9</v>
      </c>
      <c r="K41" s="55" t="s">
        <v>197</v>
      </c>
      <c r="L41" s="59"/>
      <c r="M41" s="59"/>
      <c r="N41" s="60"/>
      <c r="O41" s="61">
        <v>1</v>
      </c>
      <c r="P41" s="61"/>
      <c r="Q41" s="62"/>
      <c r="R41" s="58">
        <v>1</v>
      </c>
      <c r="S41" s="41">
        <f t="shared" si="2"/>
        <v>1.6393442622950821E-2</v>
      </c>
      <c r="T41" s="107"/>
      <c r="U41" s="64" t="s">
        <v>198</v>
      </c>
      <c r="V41" s="64" t="s">
        <v>199</v>
      </c>
      <c r="W41" s="54"/>
      <c r="X41" s="43" t="s">
        <v>200</v>
      </c>
      <c r="Y41" s="43"/>
      <c r="AA41" s="208"/>
    </row>
    <row r="42" spans="1:27" s="4" customFormat="1" ht="42.75" x14ac:dyDescent="0.2">
      <c r="A42" s="44"/>
      <c r="B42" s="15"/>
      <c r="C42" s="185"/>
      <c r="D42" s="55">
        <v>35</v>
      </c>
      <c r="E42" s="71" t="s">
        <v>201</v>
      </c>
      <c r="F42" s="55" t="s">
        <v>196</v>
      </c>
      <c r="G42" s="69">
        <v>41275</v>
      </c>
      <c r="H42" s="57">
        <v>41609</v>
      </c>
      <c r="I42" s="55"/>
      <c r="J42" s="58">
        <v>0.95</v>
      </c>
      <c r="K42" s="55" t="s">
        <v>202</v>
      </c>
      <c r="L42" s="59"/>
      <c r="M42" s="59"/>
      <c r="N42" s="60"/>
      <c r="O42" s="61">
        <v>1</v>
      </c>
      <c r="P42" s="61"/>
      <c r="Q42" s="62"/>
      <c r="R42" s="58">
        <v>1</v>
      </c>
      <c r="S42" s="41">
        <f t="shared" si="2"/>
        <v>1.6393442622950821E-2</v>
      </c>
      <c r="T42" s="107"/>
      <c r="U42" s="64" t="s">
        <v>203</v>
      </c>
      <c r="V42" s="64" t="s">
        <v>204</v>
      </c>
      <c r="W42" s="54"/>
      <c r="X42" s="43" t="s">
        <v>200</v>
      </c>
      <c r="Y42" s="43"/>
      <c r="AA42" s="208"/>
    </row>
    <row r="43" spans="1:27" s="4" customFormat="1" ht="71.25" x14ac:dyDescent="0.2">
      <c r="A43" s="44"/>
      <c r="B43" s="15"/>
      <c r="C43" s="185"/>
      <c r="D43" s="55">
        <v>36</v>
      </c>
      <c r="E43" s="71" t="s">
        <v>205</v>
      </c>
      <c r="F43" s="55" t="s">
        <v>206</v>
      </c>
      <c r="G43" s="69">
        <v>41275</v>
      </c>
      <c r="H43" s="57">
        <v>41426</v>
      </c>
      <c r="I43" s="55"/>
      <c r="J43" s="58">
        <v>1</v>
      </c>
      <c r="K43" s="55" t="s">
        <v>207</v>
      </c>
      <c r="L43" s="59"/>
      <c r="M43" s="59"/>
      <c r="N43" s="60"/>
      <c r="O43" s="61">
        <v>1</v>
      </c>
      <c r="P43" s="61"/>
      <c r="Q43" s="61"/>
      <c r="R43" s="58">
        <v>1</v>
      </c>
      <c r="S43" s="41">
        <f t="shared" si="2"/>
        <v>1.6393442622950821E-2</v>
      </c>
      <c r="T43" s="107"/>
      <c r="U43" s="64" t="s">
        <v>551</v>
      </c>
      <c r="V43" s="64" t="s">
        <v>208</v>
      </c>
      <c r="W43" s="54"/>
      <c r="X43" s="54" t="s">
        <v>209</v>
      </c>
      <c r="Y43" s="54"/>
      <c r="AA43" s="208"/>
    </row>
    <row r="44" spans="1:27" s="4" customFormat="1" ht="85.5" x14ac:dyDescent="0.2">
      <c r="A44" s="44"/>
      <c r="B44" s="15"/>
      <c r="C44" s="185"/>
      <c r="D44" s="55">
        <v>37</v>
      </c>
      <c r="E44" s="71" t="s">
        <v>210</v>
      </c>
      <c r="F44" s="55" t="s">
        <v>206</v>
      </c>
      <c r="G44" s="69">
        <v>41275</v>
      </c>
      <c r="H44" s="57">
        <v>41426</v>
      </c>
      <c r="I44" s="55"/>
      <c r="J44" s="58">
        <v>1</v>
      </c>
      <c r="K44" s="55" t="s">
        <v>211</v>
      </c>
      <c r="L44" s="59"/>
      <c r="M44" s="59"/>
      <c r="N44" s="60"/>
      <c r="O44" s="61">
        <v>1</v>
      </c>
      <c r="P44" s="61"/>
      <c r="Q44" s="61"/>
      <c r="R44" s="58">
        <v>1</v>
      </c>
      <c r="S44" s="41">
        <f t="shared" si="2"/>
        <v>1.6393442622950821E-2</v>
      </c>
      <c r="T44" s="107"/>
      <c r="U44" s="64" t="s">
        <v>212</v>
      </c>
      <c r="V44" s="64" t="s">
        <v>213</v>
      </c>
      <c r="W44" s="54"/>
      <c r="X44" s="54" t="s">
        <v>209</v>
      </c>
      <c r="Y44" s="64"/>
      <c r="AA44" s="208"/>
    </row>
    <row r="45" spans="1:27" s="4" customFormat="1" ht="42.75" x14ac:dyDescent="0.2">
      <c r="A45" s="44"/>
      <c r="B45" s="15"/>
      <c r="C45" s="185"/>
      <c r="D45" s="55">
        <v>38</v>
      </c>
      <c r="E45" s="71" t="s">
        <v>214</v>
      </c>
      <c r="F45" s="55" t="s">
        <v>215</v>
      </c>
      <c r="G45" s="69">
        <v>41275</v>
      </c>
      <c r="H45" s="57">
        <v>41365</v>
      </c>
      <c r="I45" s="55"/>
      <c r="J45" s="58">
        <v>1</v>
      </c>
      <c r="K45" s="55" t="s">
        <v>216</v>
      </c>
      <c r="L45" s="59"/>
      <c r="M45" s="59"/>
      <c r="N45" s="60"/>
      <c r="O45" s="61">
        <v>1</v>
      </c>
      <c r="P45" s="61"/>
      <c r="Q45" s="61"/>
      <c r="R45" s="58">
        <v>1</v>
      </c>
      <c r="S45" s="41">
        <f t="shared" si="2"/>
        <v>1.6393442622950821E-2</v>
      </c>
      <c r="T45" s="107"/>
      <c r="U45" s="64"/>
      <c r="V45" s="64" t="s">
        <v>217</v>
      </c>
      <c r="W45" s="54"/>
      <c r="X45" s="54" t="s">
        <v>209</v>
      </c>
      <c r="Y45" s="54"/>
      <c r="AA45" s="208"/>
    </row>
    <row r="46" spans="1:27" s="4" customFormat="1" ht="142.5" x14ac:dyDescent="0.2">
      <c r="A46" s="44"/>
      <c r="B46" s="15"/>
      <c r="C46" s="185"/>
      <c r="D46" s="55">
        <v>39</v>
      </c>
      <c r="E46" s="71" t="s">
        <v>218</v>
      </c>
      <c r="F46" s="55" t="s">
        <v>215</v>
      </c>
      <c r="G46" s="69">
        <v>41275</v>
      </c>
      <c r="H46" s="57">
        <v>41609</v>
      </c>
      <c r="I46" s="55"/>
      <c r="J46" s="58">
        <v>1</v>
      </c>
      <c r="K46" s="55" t="s">
        <v>211</v>
      </c>
      <c r="L46" s="59"/>
      <c r="M46" s="59"/>
      <c r="N46" s="60"/>
      <c r="O46" s="61">
        <v>1</v>
      </c>
      <c r="P46" s="61"/>
      <c r="Q46" s="61"/>
      <c r="R46" s="58">
        <v>1</v>
      </c>
      <c r="S46" s="41">
        <f t="shared" si="2"/>
        <v>1.6393442622950821E-2</v>
      </c>
      <c r="T46" s="107"/>
      <c r="U46" s="64" t="s">
        <v>219</v>
      </c>
      <c r="V46" s="64" t="s">
        <v>220</v>
      </c>
      <c r="W46" s="54"/>
      <c r="X46" s="54" t="s">
        <v>209</v>
      </c>
      <c r="Y46" s="54"/>
      <c r="AA46" s="208"/>
    </row>
    <row r="47" spans="1:27" s="4" customFormat="1" ht="85.5" x14ac:dyDescent="0.2">
      <c r="A47" s="44"/>
      <c r="B47" s="15"/>
      <c r="C47" s="185"/>
      <c r="D47" s="55">
        <v>40</v>
      </c>
      <c r="E47" s="71" t="s">
        <v>221</v>
      </c>
      <c r="F47" s="55" t="s">
        <v>215</v>
      </c>
      <c r="G47" s="69">
        <v>41275</v>
      </c>
      <c r="H47" s="57">
        <v>41334</v>
      </c>
      <c r="I47" s="55"/>
      <c r="J47" s="55">
        <v>1</v>
      </c>
      <c r="K47" s="55" t="s">
        <v>222</v>
      </c>
      <c r="L47" s="59" t="s">
        <v>110</v>
      </c>
      <c r="M47" s="59"/>
      <c r="N47" s="60"/>
      <c r="O47" s="61">
        <v>1</v>
      </c>
      <c r="P47" s="61"/>
      <c r="Q47" s="61"/>
      <c r="R47" s="58">
        <v>1</v>
      </c>
      <c r="S47" s="41">
        <f t="shared" si="2"/>
        <v>1.6393442622950821E-2</v>
      </c>
      <c r="T47" s="107"/>
      <c r="U47" s="64" t="s">
        <v>223</v>
      </c>
      <c r="V47" s="64" t="s">
        <v>224</v>
      </c>
      <c r="W47" s="54"/>
      <c r="X47" s="54" t="s">
        <v>209</v>
      </c>
      <c r="Y47" s="64"/>
      <c r="AA47" s="208"/>
    </row>
    <row r="48" spans="1:27" s="4" customFormat="1" ht="71.25" x14ac:dyDescent="0.2">
      <c r="A48" s="44"/>
      <c r="B48" s="15"/>
      <c r="C48" s="185"/>
      <c r="D48" s="55">
        <v>41</v>
      </c>
      <c r="E48" s="71" t="s">
        <v>225</v>
      </c>
      <c r="F48" s="55" t="s">
        <v>215</v>
      </c>
      <c r="G48" s="69">
        <v>41275</v>
      </c>
      <c r="H48" s="57">
        <v>41334</v>
      </c>
      <c r="I48" s="55"/>
      <c r="J48" s="55">
        <v>1</v>
      </c>
      <c r="K48" s="55" t="s">
        <v>226</v>
      </c>
      <c r="L48" s="59"/>
      <c r="M48" s="59"/>
      <c r="N48" s="60"/>
      <c r="O48" s="61">
        <v>1</v>
      </c>
      <c r="P48" s="61"/>
      <c r="Q48" s="61"/>
      <c r="R48" s="58">
        <v>1</v>
      </c>
      <c r="S48" s="41">
        <f t="shared" si="2"/>
        <v>1.6393442622950821E-2</v>
      </c>
      <c r="T48" s="107"/>
      <c r="U48" s="64"/>
      <c r="V48" s="64" t="s">
        <v>227</v>
      </c>
      <c r="W48" s="54"/>
      <c r="X48" s="54" t="s">
        <v>209</v>
      </c>
      <c r="Y48" s="54"/>
      <c r="AA48" s="208"/>
    </row>
    <row r="49" spans="1:27" s="4" customFormat="1" ht="185.25" x14ac:dyDescent="0.2">
      <c r="A49" s="44"/>
      <c r="B49" s="15"/>
      <c r="C49" s="185"/>
      <c r="D49" s="55">
        <v>42</v>
      </c>
      <c r="E49" s="71" t="s">
        <v>228</v>
      </c>
      <c r="F49" s="55" t="s">
        <v>229</v>
      </c>
      <c r="G49" s="69">
        <v>41456</v>
      </c>
      <c r="H49" s="57">
        <v>41609</v>
      </c>
      <c r="I49" s="55"/>
      <c r="J49" s="55">
        <v>2</v>
      </c>
      <c r="K49" s="55" t="s">
        <v>230</v>
      </c>
      <c r="L49" s="59"/>
      <c r="M49" s="59"/>
      <c r="N49" s="60"/>
      <c r="O49" s="61">
        <v>1</v>
      </c>
      <c r="P49" s="61"/>
      <c r="Q49" s="61"/>
      <c r="R49" s="58">
        <v>1</v>
      </c>
      <c r="S49" s="41">
        <f t="shared" si="2"/>
        <v>1.6393442622950821E-2</v>
      </c>
      <c r="T49" s="107"/>
      <c r="U49" s="64" t="s">
        <v>231</v>
      </c>
      <c r="V49" s="64" t="s">
        <v>232</v>
      </c>
      <c r="W49" s="54"/>
      <c r="X49" s="54" t="s">
        <v>233</v>
      </c>
      <c r="Y49" s="54"/>
      <c r="AA49" s="208"/>
    </row>
    <row r="50" spans="1:27" s="4" customFormat="1" ht="42.75" x14ac:dyDescent="0.2">
      <c r="A50" s="44"/>
      <c r="B50" s="15"/>
      <c r="C50" s="185"/>
      <c r="D50" s="55">
        <v>43</v>
      </c>
      <c r="E50" s="71" t="s">
        <v>234</v>
      </c>
      <c r="F50" s="55" t="s">
        <v>229</v>
      </c>
      <c r="G50" s="69">
        <v>41306</v>
      </c>
      <c r="H50" s="57">
        <v>41639</v>
      </c>
      <c r="I50" s="55"/>
      <c r="J50" s="192">
        <v>1</v>
      </c>
      <c r="K50" s="192" t="s">
        <v>235</v>
      </c>
      <c r="L50" s="83"/>
      <c r="M50" s="83"/>
      <c r="N50" s="84"/>
      <c r="O50" s="61">
        <v>1</v>
      </c>
      <c r="P50" s="61"/>
      <c r="Q50" s="61"/>
      <c r="R50" s="58">
        <v>1</v>
      </c>
      <c r="S50" s="41">
        <f t="shared" si="2"/>
        <v>1.6393442622950821E-2</v>
      </c>
      <c r="T50" s="107"/>
      <c r="U50" s="189" t="s">
        <v>236</v>
      </c>
      <c r="V50" s="64" t="s">
        <v>237</v>
      </c>
      <c r="W50" s="54"/>
      <c r="X50" s="54" t="s">
        <v>233</v>
      </c>
      <c r="Y50" s="54"/>
      <c r="AA50" s="208"/>
    </row>
    <row r="51" spans="1:27" s="4" customFormat="1" ht="28.5" x14ac:dyDescent="0.2">
      <c r="A51" s="44"/>
      <c r="B51" s="15"/>
      <c r="C51" s="185"/>
      <c r="D51" s="55">
        <v>44</v>
      </c>
      <c r="E51" s="71" t="s">
        <v>238</v>
      </c>
      <c r="F51" s="55" t="s">
        <v>229</v>
      </c>
      <c r="G51" s="69">
        <v>41365</v>
      </c>
      <c r="H51" s="57">
        <v>41639</v>
      </c>
      <c r="I51" s="55"/>
      <c r="J51" s="194"/>
      <c r="K51" s="194"/>
      <c r="L51" s="83"/>
      <c r="M51" s="83"/>
      <c r="N51" s="84"/>
      <c r="O51" s="61">
        <v>1</v>
      </c>
      <c r="P51" s="61"/>
      <c r="Q51" s="61"/>
      <c r="R51" s="58">
        <v>1</v>
      </c>
      <c r="S51" s="41">
        <f t="shared" si="2"/>
        <v>1.6393442622950821E-2</v>
      </c>
      <c r="T51" s="107"/>
      <c r="U51" s="190"/>
      <c r="V51" s="64" t="s">
        <v>239</v>
      </c>
      <c r="W51" s="54"/>
      <c r="X51" s="54" t="s">
        <v>233</v>
      </c>
      <c r="Y51" s="54"/>
      <c r="AA51" s="208"/>
    </row>
    <row r="52" spans="1:27" s="4" customFormat="1" ht="42.75" x14ac:dyDescent="0.2">
      <c r="A52" s="44"/>
      <c r="B52" s="15"/>
      <c r="C52" s="185"/>
      <c r="D52" s="55">
        <v>45</v>
      </c>
      <c r="E52" s="71" t="s">
        <v>240</v>
      </c>
      <c r="F52" s="55" t="s">
        <v>241</v>
      </c>
      <c r="G52" s="69">
        <v>41518</v>
      </c>
      <c r="H52" s="57">
        <v>41639</v>
      </c>
      <c r="I52" s="55"/>
      <c r="J52" s="193"/>
      <c r="K52" s="193"/>
      <c r="L52" s="83"/>
      <c r="M52" s="83"/>
      <c r="N52" s="84"/>
      <c r="O52" s="61">
        <v>1</v>
      </c>
      <c r="P52" s="61"/>
      <c r="Q52" s="61"/>
      <c r="R52" s="58">
        <v>1</v>
      </c>
      <c r="S52" s="41">
        <f t="shared" si="2"/>
        <v>1.6393442622950821E-2</v>
      </c>
      <c r="T52" s="107"/>
      <c r="U52" s="191"/>
      <c r="V52" s="64" t="s">
        <v>242</v>
      </c>
      <c r="W52" s="54"/>
      <c r="X52" s="54" t="s">
        <v>233</v>
      </c>
      <c r="Y52" s="54"/>
      <c r="AA52" s="208"/>
    </row>
    <row r="53" spans="1:27" s="5" customFormat="1" ht="42.75" x14ac:dyDescent="0.2">
      <c r="A53" s="108"/>
      <c r="B53" s="15"/>
      <c r="C53" s="185"/>
      <c r="D53" s="55">
        <v>46</v>
      </c>
      <c r="E53" s="71" t="s">
        <v>243</v>
      </c>
      <c r="F53" s="55" t="s">
        <v>244</v>
      </c>
      <c r="G53" s="69">
        <v>41275</v>
      </c>
      <c r="H53" s="57">
        <v>41609</v>
      </c>
      <c r="I53" s="55"/>
      <c r="J53" s="55">
        <v>12</v>
      </c>
      <c r="K53" s="55" t="s">
        <v>245</v>
      </c>
      <c r="L53" s="59"/>
      <c r="M53" s="59"/>
      <c r="N53" s="60"/>
      <c r="O53" s="61">
        <v>1</v>
      </c>
      <c r="P53" s="61"/>
      <c r="Q53" s="61"/>
      <c r="R53" s="58">
        <v>1</v>
      </c>
      <c r="S53" s="41">
        <f t="shared" si="2"/>
        <v>1.6393442622950821E-2</v>
      </c>
      <c r="T53" s="107"/>
      <c r="U53" s="189" t="s">
        <v>246</v>
      </c>
      <c r="V53" s="64" t="s">
        <v>247</v>
      </c>
      <c r="W53" s="54"/>
      <c r="X53" s="54" t="s">
        <v>248</v>
      </c>
      <c r="Y53" s="64"/>
      <c r="AA53" s="208"/>
    </row>
    <row r="54" spans="1:27" s="5" customFormat="1" ht="42.75" x14ac:dyDescent="0.2">
      <c r="A54" s="108"/>
      <c r="B54" s="15"/>
      <c r="C54" s="185"/>
      <c r="D54" s="55">
        <v>47</v>
      </c>
      <c r="E54" s="71" t="s">
        <v>249</v>
      </c>
      <c r="F54" s="55" t="s">
        <v>244</v>
      </c>
      <c r="G54" s="69">
        <v>41275</v>
      </c>
      <c r="H54" s="57">
        <v>41609</v>
      </c>
      <c r="I54" s="55"/>
      <c r="J54" s="55">
        <v>12</v>
      </c>
      <c r="K54" s="55" t="s">
        <v>245</v>
      </c>
      <c r="L54" s="59"/>
      <c r="M54" s="59"/>
      <c r="N54" s="60"/>
      <c r="O54" s="61">
        <v>1</v>
      </c>
      <c r="P54" s="61"/>
      <c r="Q54" s="61"/>
      <c r="R54" s="58">
        <v>1</v>
      </c>
      <c r="S54" s="41">
        <f t="shared" si="2"/>
        <v>1.6393442622950821E-2</v>
      </c>
      <c r="T54" s="107"/>
      <c r="U54" s="190"/>
      <c r="V54" s="64" t="s">
        <v>250</v>
      </c>
      <c r="W54" s="54"/>
      <c r="X54" s="54" t="s">
        <v>248</v>
      </c>
      <c r="Y54" s="64"/>
      <c r="AA54" s="208"/>
    </row>
    <row r="55" spans="1:27" s="5" customFormat="1" ht="42.75" x14ac:dyDescent="0.2">
      <c r="A55" s="108"/>
      <c r="B55" s="15"/>
      <c r="C55" s="185"/>
      <c r="D55" s="55">
        <v>48</v>
      </c>
      <c r="E55" s="71" t="s">
        <v>251</v>
      </c>
      <c r="F55" s="55" t="s">
        <v>244</v>
      </c>
      <c r="G55" s="69">
        <v>41275</v>
      </c>
      <c r="H55" s="57">
        <v>41609</v>
      </c>
      <c r="I55" s="55"/>
      <c r="J55" s="55">
        <v>12</v>
      </c>
      <c r="K55" s="55" t="s">
        <v>245</v>
      </c>
      <c r="L55" s="59"/>
      <c r="M55" s="59"/>
      <c r="N55" s="60"/>
      <c r="O55" s="61">
        <v>1</v>
      </c>
      <c r="P55" s="61"/>
      <c r="Q55" s="61"/>
      <c r="R55" s="58">
        <v>1</v>
      </c>
      <c r="S55" s="41">
        <f t="shared" si="2"/>
        <v>1.6393442622950821E-2</v>
      </c>
      <c r="T55" s="107"/>
      <c r="U55" s="191"/>
      <c r="V55" s="64" t="s">
        <v>252</v>
      </c>
      <c r="W55" s="54"/>
      <c r="X55" s="54" t="s">
        <v>248</v>
      </c>
      <c r="Y55" s="54"/>
      <c r="AA55" s="208"/>
    </row>
    <row r="56" spans="1:27" s="4" customFormat="1" ht="57" x14ac:dyDescent="0.2">
      <c r="A56" s="44"/>
      <c r="B56" s="15"/>
      <c r="C56" s="185"/>
      <c r="D56" s="55">
        <v>49</v>
      </c>
      <c r="E56" s="71" t="s">
        <v>253</v>
      </c>
      <c r="F56" s="55" t="s">
        <v>254</v>
      </c>
      <c r="G56" s="69">
        <v>41275</v>
      </c>
      <c r="H56" s="57">
        <v>41609</v>
      </c>
      <c r="I56" s="55"/>
      <c r="J56" s="55">
        <v>4</v>
      </c>
      <c r="K56" s="55" t="s">
        <v>255</v>
      </c>
      <c r="L56" s="59"/>
      <c r="M56" s="59"/>
      <c r="N56" s="60"/>
      <c r="O56" s="61">
        <v>1</v>
      </c>
      <c r="P56" s="61"/>
      <c r="Q56" s="61"/>
      <c r="R56" s="58">
        <v>1</v>
      </c>
      <c r="S56" s="41">
        <f t="shared" si="2"/>
        <v>1.6393442622950821E-2</v>
      </c>
      <c r="T56" s="107"/>
      <c r="U56" s="64" t="s">
        <v>256</v>
      </c>
      <c r="V56" s="64" t="s">
        <v>257</v>
      </c>
      <c r="W56" s="54"/>
      <c r="X56" s="54" t="s">
        <v>258</v>
      </c>
      <c r="Y56" s="54"/>
      <c r="AA56" s="208"/>
    </row>
    <row r="57" spans="1:27" s="4" customFormat="1" ht="42.75" x14ac:dyDescent="0.2">
      <c r="A57" s="44"/>
      <c r="B57" s="15"/>
      <c r="C57" s="185"/>
      <c r="D57" s="55">
        <v>50</v>
      </c>
      <c r="E57" s="71" t="s">
        <v>259</v>
      </c>
      <c r="F57" s="55" t="s">
        <v>260</v>
      </c>
      <c r="G57" s="69">
        <v>41275</v>
      </c>
      <c r="H57" s="57">
        <v>41609</v>
      </c>
      <c r="I57" s="55"/>
      <c r="J57" s="55">
        <v>3</v>
      </c>
      <c r="K57" s="55" t="s">
        <v>261</v>
      </c>
      <c r="L57" s="59"/>
      <c r="M57" s="59"/>
      <c r="N57" s="60"/>
      <c r="O57" s="61">
        <v>1</v>
      </c>
      <c r="P57" s="61"/>
      <c r="Q57" s="61"/>
      <c r="R57" s="58">
        <v>1</v>
      </c>
      <c r="S57" s="41">
        <f t="shared" si="2"/>
        <v>1.6393442622950821E-2</v>
      </c>
      <c r="T57" s="107"/>
      <c r="U57" s="64" t="s">
        <v>256</v>
      </c>
      <c r="V57" s="64" t="s">
        <v>262</v>
      </c>
      <c r="W57" s="54"/>
      <c r="X57" s="54" t="s">
        <v>258</v>
      </c>
      <c r="Y57" s="54"/>
      <c r="AA57" s="208"/>
    </row>
    <row r="58" spans="1:27" s="4" customFormat="1" ht="85.5" x14ac:dyDescent="0.2">
      <c r="A58" s="44"/>
      <c r="B58" s="15"/>
      <c r="C58" s="185"/>
      <c r="D58" s="55">
        <v>51</v>
      </c>
      <c r="E58" s="71" t="s">
        <v>263</v>
      </c>
      <c r="F58" s="55" t="s">
        <v>264</v>
      </c>
      <c r="G58" s="69">
        <v>41275</v>
      </c>
      <c r="H58" s="57">
        <v>41609</v>
      </c>
      <c r="I58" s="55"/>
      <c r="J58" s="55">
        <v>1</v>
      </c>
      <c r="K58" s="55" t="s">
        <v>265</v>
      </c>
      <c r="L58" s="59"/>
      <c r="M58" s="59"/>
      <c r="N58" s="60"/>
      <c r="O58" s="61">
        <v>1</v>
      </c>
      <c r="P58" s="61"/>
      <c r="Q58" s="61"/>
      <c r="R58" s="58">
        <v>1</v>
      </c>
      <c r="S58" s="41">
        <f t="shared" si="2"/>
        <v>1.6393442622950821E-2</v>
      </c>
      <c r="T58" s="107"/>
      <c r="U58" s="64" t="s">
        <v>266</v>
      </c>
      <c r="V58" s="64" t="s">
        <v>267</v>
      </c>
      <c r="W58" s="54"/>
      <c r="X58" s="54" t="s">
        <v>258</v>
      </c>
      <c r="Y58" s="54"/>
      <c r="AA58" s="208"/>
    </row>
    <row r="59" spans="1:27" s="4" customFormat="1" ht="57" x14ac:dyDescent="0.2">
      <c r="A59" s="44"/>
      <c r="B59" s="15"/>
      <c r="C59" s="185"/>
      <c r="D59" s="55">
        <v>52</v>
      </c>
      <c r="E59" s="71" t="s">
        <v>268</v>
      </c>
      <c r="F59" s="55" t="s">
        <v>269</v>
      </c>
      <c r="G59" s="69">
        <v>41275</v>
      </c>
      <c r="H59" s="57">
        <v>41334</v>
      </c>
      <c r="I59" s="55"/>
      <c r="J59" s="58">
        <v>1</v>
      </c>
      <c r="K59" s="55" t="s">
        <v>270</v>
      </c>
      <c r="L59" s="59"/>
      <c r="M59" s="59"/>
      <c r="N59" s="60"/>
      <c r="O59" s="61">
        <v>1</v>
      </c>
      <c r="P59" s="61"/>
      <c r="Q59" s="61"/>
      <c r="R59" s="58">
        <v>1</v>
      </c>
      <c r="S59" s="41">
        <f t="shared" si="2"/>
        <v>1.6393442622950821E-2</v>
      </c>
      <c r="T59" s="107"/>
      <c r="U59" s="64" t="s">
        <v>271</v>
      </c>
      <c r="V59" s="64" t="s">
        <v>549</v>
      </c>
      <c r="W59" s="54"/>
      <c r="X59" s="54" t="s">
        <v>272</v>
      </c>
      <c r="Y59" s="54"/>
      <c r="AA59" s="208"/>
    </row>
    <row r="60" spans="1:27" s="4" customFormat="1" ht="42.75" x14ac:dyDescent="0.2">
      <c r="A60" s="44"/>
      <c r="B60" s="15"/>
      <c r="C60" s="185"/>
      <c r="D60" s="55">
        <v>53</v>
      </c>
      <c r="E60" s="71" t="s">
        <v>273</v>
      </c>
      <c r="F60" s="55" t="s">
        <v>269</v>
      </c>
      <c r="G60" s="69">
        <v>41275</v>
      </c>
      <c r="H60" s="57">
        <v>41609</v>
      </c>
      <c r="I60" s="55"/>
      <c r="J60" s="55" t="s">
        <v>274</v>
      </c>
      <c r="K60" s="55" t="s">
        <v>275</v>
      </c>
      <c r="L60" s="59"/>
      <c r="M60" s="59"/>
      <c r="N60" s="60"/>
      <c r="O60" s="61">
        <v>1</v>
      </c>
      <c r="P60" s="61"/>
      <c r="Q60" s="61"/>
      <c r="R60" s="58">
        <v>1</v>
      </c>
      <c r="S60" s="41">
        <f t="shared" si="2"/>
        <v>1.6393442622950821E-2</v>
      </c>
      <c r="T60" s="107"/>
      <c r="U60" s="64" t="s">
        <v>276</v>
      </c>
      <c r="V60" s="64" t="s">
        <v>277</v>
      </c>
      <c r="W60" s="54"/>
      <c r="X60" s="54" t="s">
        <v>272</v>
      </c>
      <c r="Y60" s="54"/>
      <c r="AA60" s="208"/>
    </row>
    <row r="61" spans="1:27" s="4" customFormat="1" ht="42.75" x14ac:dyDescent="0.2">
      <c r="A61" s="44"/>
      <c r="B61" s="15"/>
      <c r="C61" s="185"/>
      <c r="D61" s="55">
        <v>54</v>
      </c>
      <c r="E61" s="71" t="s">
        <v>278</v>
      </c>
      <c r="F61" s="55" t="s">
        <v>269</v>
      </c>
      <c r="G61" s="69">
        <v>41275</v>
      </c>
      <c r="H61" s="57">
        <v>41609</v>
      </c>
      <c r="I61" s="55"/>
      <c r="J61" s="58">
        <v>1</v>
      </c>
      <c r="K61" s="55" t="s">
        <v>245</v>
      </c>
      <c r="L61" s="59"/>
      <c r="M61" s="59"/>
      <c r="N61" s="60"/>
      <c r="O61" s="61">
        <v>1</v>
      </c>
      <c r="P61" s="61"/>
      <c r="Q61" s="61"/>
      <c r="R61" s="58">
        <v>1</v>
      </c>
      <c r="S61" s="41">
        <f t="shared" si="2"/>
        <v>1.6393442622950821E-2</v>
      </c>
      <c r="T61" s="107"/>
      <c r="U61" s="64" t="s">
        <v>279</v>
      </c>
      <c r="V61" s="64" t="s">
        <v>280</v>
      </c>
      <c r="W61" s="54"/>
      <c r="X61" s="54" t="s">
        <v>272</v>
      </c>
      <c r="Y61" s="54"/>
      <c r="AA61" s="208"/>
    </row>
    <row r="62" spans="1:27" s="4" customFormat="1" ht="28.5" x14ac:dyDescent="0.2">
      <c r="A62" s="44"/>
      <c r="B62" s="15"/>
      <c r="C62" s="185"/>
      <c r="D62" s="55">
        <v>55</v>
      </c>
      <c r="E62" s="71" t="s">
        <v>281</v>
      </c>
      <c r="F62" s="55" t="s">
        <v>269</v>
      </c>
      <c r="G62" s="69">
        <v>41275</v>
      </c>
      <c r="H62" s="57">
        <v>41609</v>
      </c>
      <c r="I62" s="55"/>
      <c r="J62" s="55">
        <v>1</v>
      </c>
      <c r="K62" s="55" t="s">
        <v>282</v>
      </c>
      <c r="L62" s="59"/>
      <c r="M62" s="59"/>
      <c r="N62" s="60"/>
      <c r="O62" s="61">
        <v>1</v>
      </c>
      <c r="P62" s="61"/>
      <c r="Q62" s="61"/>
      <c r="R62" s="58">
        <v>1</v>
      </c>
      <c r="S62" s="41">
        <f t="shared" si="2"/>
        <v>1.6393442622950821E-2</v>
      </c>
      <c r="T62" s="107"/>
      <c r="U62" s="64" t="s">
        <v>283</v>
      </c>
      <c r="V62" s="64" t="s">
        <v>284</v>
      </c>
      <c r="W62" s="54"/>
      <c r="X62" s="54" t="s">
        <v>285</v>
      </c>
      <c r="Y62" s="54"/>
      <c r="AA62" s="208"/>
    </row>
    <row r="63" spans="1:27" s="4" customFormat="1" ht="57" x14ac:dyDescent="0.2">
      <c r="A63" s="44"/>
      <c r="B63" s="15"/>
      <c r="C63" s="185"/>
      <c r="D63" s="55">
        <v>56</v>
      </c>
      <c r="E63" s="71" t="s">
        <v>286</v>
      </c>
      <c r="F63" s="55" t="s">
        <v>287</v>
      </c>
      <c r="G63" s="69">
        <v>41275</v>
      </c>
      <c r="H63" s="57">
        <v>41609</v>
      </c>
      <c r="I63" s="55"/>
      <c r="J63" s="58">
        <v>1</v>
      </c>
      <c r="K63" s="55" t="s">
        <v>288</v>
      </c>
      <c r="L63" s="59"/>
      <c r="M63" s="59"/>
      <c r="N63" s="60"/>
      <c r="O63" s="61">
        <v>1</v>
      </c>
      <c r="P63" s="61"/>
      <c r="Q63" s="61"/>
      <c r="R63" s="58">
        <v>1</v>
      </c>
      <c r="S63" s="41">
        <f t="shared" si="2"/>
        <v>1.6393442622950821E-2</v>
      </c>
      <c r="T63" s="107"/>
      <c r="U63" s="64" t="s">
        <v>289</v>
      </c>
      <c r="V63" s="64" t="s">
        <v>290</v>
      </c>
      <c r="W63" s="54"/>
      <c r="X63" s="54" t="s">
        <v>272</v>
      </c>
      <c r="Y63" s="54"/>
      <c r="AA63" s="208"/>
    </row>
    <row r="64" spans="1:27" s="4" customFormat="1" ht="42.75" x14ac:dyDescent="0.2">
      <c r="A64" s="44"/>
      <c r="B64" s="15"/>
      <c r="C64" s="185"/>
      <c r="D64" s="55">
        <v>57</v>
      </c>
      <c r="E64" s="71" t="s">
        <v>291</v>
      </c>
      <c r="F64" s="55" t="s">
        <v>287</v>
      </c>
      <c r="G64" s="69">
        <v>41275</v>
      </c>
      <c r="H64" s="57">
        <v>41609</v>
      </c>
      <c r="I64" s="55"/>
      <c r="J64" s="55">
        <v>4</v>
      </c>
      <c r="K64" s="55" t="s">
        <v>245</v>
      </c>
      <c r="L64" s="59"/>
      <c r="M64" s="59"/>
      <c r="N64" s="60"/>
      <c r="O64" s="61">
        <v>1</v>
      </c>
      <c r="P64" s="61"/>
      <c r="Q64" s="61"/>
      <c r="R64" s="58">
        <v>1</v>
      </c>
      <c r="S64" s="41">
        <f t="shared" si="2"/>
        <v>1.6393442622950821E-2</v>
      </c>
      <c r="T64" s="107"/>
      <c r="U64" s="64" t="s">
        <v>292</v>
      </c>
      <c r="V64" s="64" t="s">
        <v>544</v>
      </c>
      <c r="W64" s="54"/>
      <c r="X64" s="54" t="s">
        <v>272</v>
      </c>
      <c r="Y64" s="54"/>
      <c r="AA64" s="208"/>
    </row>
    <row r="65" spans="1:27" s="4" customFormat="1" ht="71.25" x14ac:dyDescent="0.2">
      <c r="A65" s="44"/>
      <c r="B65" s="15"/>
      <c r="C65" s="185"/>
      <c r="D65" s="55">
        <v>58</v>
      </c>
      <c r="E65" s="71" t="s">
        <v>293</v>
      </c>
      <c r="F65" s="55" t="s">
        <v>287</v>
      </c>
      <c r="G65" s="69">
        <v>41275</v>
      </c>
      <c r="H65" s="57">
        <v>41609</v>
      </c>
      <c r="I65" s="55"/>
      <c r="J65" s="55">
        <v>4</v>
      </c>
      <c r="K65" s="55" t="s">
        <v>294</v>
      </c>
      <c r="L65" s="59"/>
      <c r="M65" s="59"/>
      <c r="N65" s="60"/>
      <c r="O65" s="61">
        <v>1</v>
      </c>
      <c r="P65" s="61"/>
      <c r="Q65" s="61"/>
      <c r="R65" s="58">
        <v>1</v>
      </c>
      <c r="S65" s="41">
        <f t="shared" si="2"/>
        <v>1.6393442622950821E-2</v>
      </c>
      <c r="T65" s="107"/>
      <c r="U65" s="64" t="s">
        <v>295</v>
      </c>
      <c r="V65" s="64" t="s">
        <v>296</v>
      </c>
      <c r="W65" s="54"/>
      <c r="X65" s="54" t="s">
        <v>272</v>
      </c>
      <c r="Y65" s="54"/>
      <c r="AA65" s="208"/>
    </row>
    <row r="66" spans="1:27" s="4" customFormat="1" ht="42.75" x14ac:dyDescent="0.2">
      <c r="A66" s="44"/>
      <c r="B66" s="15"/>
      <c r="C66" s="185"/>
      <c r="D66" s="115">
        <v>59</v>
      </c>
      <c r="E66" s="71" t="s">
        <v>297</v>
      </c>
      <c r="F66" s="115" t="s">
        <v>298</v>
      </c>
      <c r="G66" s="69">
        <v>41275</v>
      </c>
      <c r="H66" s="57">
        <v>41609</v>
      </c>
      <c r="I66" s="115"/>
      <c r="J66" s="115">
        <v>12</v>
      </c>
      <c r="K66" s="115" t="s">
        <v>299</v>
      </c>
      <c r="L66" s="59"/>
      <c r="M66" s="59"/>
      <c r="N66" s="60"/>
      <c r="O66" s="61">
        <v>1</v>
      </c>
      <c r="P66" s="61"/>
      <c r="Q66" s="61"/>
      <c r="R66" s="58">
        <v>1</v>
      </c>
      <c r="S66" s="41">
        <f t="shared" si="2"/>
        <v>1.6393442622950821E-2</v>
      </c>
      <c r="T66" s="107"/>
      <c r="U66" s="64" t="s">
        <v>542</v>
      </c>
      <c r="V66" s="64" t="s">
        <v>541</v>
      </c>
      <c r="W66" s="54"/>
      <c r="X66" s="54" t="s">
        <v>300</v>
      </c>
      <c r="Y66" s="109"/>
      <c r="AA66" s="208"/>
    </row>
    <row r="67" spans="1:27" s="4" customFormat="1" ht="42.75" x14ac:dyDescent="0.2">
      <c r="A67" s="44"/>
      <c r="B67" s="15"/>
      <c r="C67" s="185"/>
      <c r="D67" s="115">
        <v>60</v>
      </c>
      <c r="E67" s="71" t="s">
        <v>301</v>
      </c>
      <c r="F67" s="115" t="s">
        <v>298</v>
      </c>
      <c r="G67" s="69">
        <v>41275</v>
      </c>
      <c r="H67" s="57">
        <v>41609</v>
      </c>
      <c r="I67" s="115"/>
      <c r="J67" s="115">
        <v>12</v>
      </c>
      <c r="K67" s="115" t="s">
        <v>299</v>
      </c>
      <c r="L67" s="59"/>
      <c r="M67" s="59"/>
      <c r="N67" s="60"/>
      <c r="O67" s="61">
        <v>1</v>
      </c>
      <c r="P67" s="61"/>
      <c r="Q67" s="61"/>
      <c r="R67" s="58">
        <v>1</v>
      </c>
      <c r="S67" s="41">
        <f t="shared" si="2"/>
        <v>1.6393442622950821E-2</v>
      </c>
      <c r="T67" s="107"/>
      <c r="U67" s="64" t="s">
        <v>545</v>
      </c>
      <c r="V67" s="64" t="s">
        <v>543</v>
      </c>
      <c r="W67" s="54"/>
      <c r="X67" s="54" t="s">
        <v>300</v>
      </c>
      <c r="Y67" s="109"/>
      <c r="AA67" s="208"/>
    </row>
    <row r="68" spans="1:27" s="4" customFormat="1" ht="42.75" x14ac:dyDescent="0.2">
      <c r="A68" s="44"/>
      <c r="B68" s="15"/>
      <c r="C68" s="185"/>
      <c r="D68" s="55">
        <v>61</v>
      </c>
      <c r="E68" s="71" t="s">
        <v>302</v>
      </c>
      <c r="F68" s="55" t="s">
        <v>298</v>
      </c>
      <c r="G68" s="69">
        <v>41275</v>
      </c>
      <c r="H68" s="57">
        <v>41609</v>
      </c>
      <c r="I68" s="55"/>
      <c r="J68" s="55">
        <v>12</v>
      </c>
      <c r="K68" s="55" t="s">
        <v>303</v>
      </c>
      <c r="L68" s="59"/>
      <c r="M68" s="59"/>
      <c r="N68" s="60"/>
      <c r="O68" s="61">
        <v>1</v>
      </c>
      <c r="P68" s="61"/>
      <c r="Q68" s="61"/>
      <c r="R68" s="58">
        <v>1</v>
      </c>
      <c r="S68" s="41">
        <f t="shared" si="2"/>
        <v>1.6393442622950821E-2</v>
      </c>
      <c r="T68" s="107"/>
      <c r="U68" s="64" t="s">
        <v>304</v>
      </c>
      <c r="V68" s="64" t="s">
        <v>305</v>
      </c>
      <c r="W68" s="54"/>
      <c r="X68" s="54" t="s">
        <v>300</v>
      </c>
      <c r="Y68" s="54"/>
      <c r="AA68" s="208"/>
    </row>
    <row r="69" spans="1:27" s="4" customFormat="1" ht="28.5" x14ac:dyDescent="0.2">
      <c r="A69" s="44"/>
      <c r="B69" s="15"/>
      <c r="C69" s="185"/>
      <c r="D69" s="55">
        <v>62</v>
      </c>
      <c r="E69" s="71" t="s">
        <v>306</v>
      </c>
      <c r="F69" s="55" t="s">
        <v>298</v>
      </c>
      <c r="G69" s="69">
        <v>41518</v>
      </c>
      <c r="H69" s="57">
        <v>41579</v>
      </c>
      <c r="I69" s="55"/>
      <c r="J69" s="55">
        <v>1</v>
      </c>
      <c r="K69" s="55" t="s">
        <v>307</v>
      </c>
      <c r="L69" s="59"/>
      <c r="M69" s="59"/>
      <c r="N69" s="60"/>
      <c r="O69" s="61">
        <v>1</v>
      </c>
      <c r="P69" s="61"/>
      <c r="Q69" s="61"/>
      <c r="R69" s="58">
        <v>1</v>
      </c>
      <c r="S69" s="41">
        <f t="shared" si="2"/>
        <v>1.6393442622950821E-2</v>
      </c>
      <c r="T69" s="107"/>
      <c r="U69" s="64" t="s">
        <v>319</v>
      </c>
      <c r="V69" s="64" t="s">
        <v>308</v>
      </c>
      <c r="W69" s="54"/>
      <c r="X69" s="54" t="s">
        <v>300</v>
      </c>
      <c r="Y69" s="54"/>
      <c r="AA69" s="208"/>
    </row>
    <row r="70" spans="1:27" s="4" customFormat="1" ht="42.75" x14ac:dyDescent="0.2">
      <c r="A70" s="44"/>
      <c r="B70" s="15"/>
      <c r="C70" s="185"/>
      <c r="D70" s="55">
        <v>63</v>
      </c>
      <c r="E70" s="71" t="s">
        <v>309</v>
      </c>
      <c r="F70" s="55" t="s">
        <v>310</v>
      </c>
      <c r="G70" s="69">
        <v>41275</v>
      </c>
      <c r="H70" s="57">
        <v>41609</v>
      </c>
      <c r="I70" s="55"/>
      <c r="J70" s="55">
        <v>4</v>
      </c>
      <c r="K70" s="55" t="s">
        <v>311</v>
      </c>
      <c r="L70" s="59"/>
      <c r="M70" s="59"/>
      <c r="N70" s="60"/>
      <c r="O70" s="61">
        <v>1</v>
      </c>
      <c r="P70" s="61"/>
      <c r="Q70" s="61"/>
      <c r="R70" s="58">
        <v>1</v>
      </c>
      <c r="S70" s="41">
        <f t="shared" si="2"/>
        <v>1.6393442622950821E-2</v>
      </c>
      <c r="T70" s="107"/>
      <c r="U70" s="64" t="s">
        <v>535</v>
      </c>
      <c r="V70" s="64" t="s">
        <v>312</v>
      </c>
      <c r="W70" s="54"/>
      <c r="X70" s="54" t="s">
        <v>313</v>
      </c>
      <c r="Y70" s="64"/>
      <c r="AA70" s="208"/>
    </row>
    <row r="71" spans="1:27" s="4" customFormat="1" ht="42.75" x14ac:dyDescent="0.2">
      <c r="A71" s="44"/>
      <c r="B71" s="15"/>
      <c r="C71" s="185"/>
      <c r="D71" s="55">
        <v>64</v>
      </c>
      <c r="E71" s="71" t="s">
        <v>314</v>
      </c>
      <c r="F71" s="55" t="s">
        <v>310</v>
      </c>
      <c r="G71" s="69">
        <v>41275</v>
      </c>
      <c r="H71" s="57">
        <v>41609</v>
      </c>
      <c r="I71" s="55"/>
      <c r="J71" s="55">
        <v>1</v>
      </c>
      <c r="K71" s="55" t="s">
        <v>315</v>
      </c>
      <c r="L71" s="59"/>
      <c r="M71" s="59"/>
      <c r="N71" s="60"/>
      <c r="O71" s="61">
        <v>1</v>
      </c>
      <c r="P71" s="61"/>
      <c r="Q71" s="61"/>
      <c r="R71" s="58">
        <v>1</v>
      </c>
      <c r="S71" s="41">
        <f t="shared" si="2"/>
        <v>1.6393442622950821E-2</v>
      </c>
      <c r="T71" s="107"/>
      <c r="U71" s="64" t="s">
        <v>536</v>
      </c>
      <c r="V71" s="64" t="s">
        <v>316</v>
      </c>
      <c r="W71" s="54"/>
      <c r="X71" s="54" t="s">
        <v>313</v>
      </c>
      <c r="Y71" s="54"/>
      <c r="AA71" s="208"/>
    </row>
    <row r="72" spans="1:27" s="4" customFormat="1" ht="42.75" x14ac:dyDescent="0.2">
      <c r="A72" s="44"/>
      <c r="B72" s="15"/>
      <c r="C72" s="185"/>
      <c r="D72" s="55">
        <v>65</v>
      </c>
      <c r="E72" s="71" t="s">
        <v>317</v>
      </c>
      <c r="F72" s="55" t="s">
        <v>310</v>
      </c>
      <c r="G72" s="69">
        <v>41275</v>
      </c>
      <c r="H72" s="57">
        <v>41609</v>
      </c>
      <c r="I72" s="55"/>
      <c r="J72" s="55">
        <v>1</v>
      </c>
      <c r="K72" s="55" t="s">
        <v>318</v>
      </c>
      <c r="L72" s="59"/>
      <c r="M72" s="59"/>
      <c r="N72" s="60"/>
      <c r="O72" s="61">
        <v>1</v>
      </c>
      <c r="P72" s="61"/>
      <c r="Q72" s="61"/>
      <c r="R72" s="58">
        <v>1</v>
      </c>
      <c r="S72" s="41">
        <f t="shared" si="2"/>
        <v>1.6393442622950821E-2</v>
      </c>
      <c r="T72" s="107"/>
      <c r="U72" s="64" t="s">
        <v>319</v>
      </c>
      <c r="V72" s="64" t="s">
        <v>320</v>
      </c>
      <c r="W72" s="54"/>
      <c r="X72" s="54" t="s">
        <v>313</v>
      </c>
      <c r="Y72" s="64"/>
      <c r="AA72" s="208"/>
    </row>
    <row r="73" spans="1:27" s="4" customFormat="1" ht="42.75" x14ac:dyDescent="0.2">
      <c r="A73" s="44"/>
      <c r="B73" s="15"/>
      <c r="C73" s="185"/>
      <c r="D73" s="55">
        <v>66</v>
      </c>
      <c r="E73" s="110" t="s">
        <v>321</v>
      </c>
      <c r="F73" s="86" t="s">
        <v>322</v>
      </c>
      <c r="G73" s="69">
        <v>41275</v>
      </c>
      <c r="H73" s="57">
        <v>41609</v>
      </c>
      <c r="I73" s="55"/>
      <c r="J73" s="55">
        <v>12</v>
      </c>
      <c r="K73" s="55" t="s">
        <v>323</v>
      </c>
      <c r="L73" s="59"/>
      <c r="M73" s="59"/>
      <c r="N73" s="60"/>
      <c r="O73" s="61">
        <v>1</v>
      </c>
      <c r="P73" s="61"/>
      <c r="Q73" s="61"/>
      <c r="R73" s="58">
        <v>1</v>
      </c>
      <c r="S73" s="41">
        <f t="shared" si="2"/>
        <v>1.6393442622950821E-2</v>
      </c>
      <c r="T73" s="107"/>
      <c r="U73" s="64" t="s">
        <v>304</v>
      </c>
      <c r="V73" s="64" t="s">
        <v>324</v>
      </c>
      <c r="W73" s="54"/>
      <c r="X73" s="54" t="s">
        <v>325</v>
      </c>
      <c r="Y73" s="54"/>
      <c r="AA73" s="208"/>
    </row>
    <row r="74" spans="1:27" s="4" customFormat="1" ht="128.25" x14ac:dyDescent="0.2">
      <c r="A74" s="44"/>
      <c r="B74" s="15"/>
      <c r="C74" s="185"/>
      <c r="D74" s="55">
        <v>67</v>
      </c>
      <c r="E74" s="110" t="s">
        <v>326</v>
      </c>
      <c r="F74" s="86" t="s">
        <v>327</v>
      </c>
      <c r="G74" s="69">
        <v>41275</v>
      </c>
      <c r="H74" s="57">
        <v>41609</v>
      </c>
      <c r="I74" s="55"/>
      <c r="J74" s="55">
        <v>1</v>
      </c>
      <c r="K74" s="55" t="s">
        <v>328</v>
      </c>
      <c r="L74" s="59"/>
      <c r="M74" s="59"/>
      <c r="N74" s="60"/>
      <c r="O74" s="61">
        <v>1</v>
      </c>
      <c r="P74" s="61"/>
      <c r="Q74" s="61"/>
      <c r="R74" s="58">
        <v>1</v>
      </c>
      <c r="S74" s="41">
        <f t="shared" si="2"/>
        <v>1.6393442622950821E-2</v>
      </c>
      <c r="T74" s="107"/>
      <c r="U74" s="64" t="s">
        <v>329</v>
      </c>
      <c r="V74" s="64" t="s">
        <v>330</v>
      </c>
      <c r="W74" s="54"/>
      <c r="X74" s="54" t="s">
        <v>325</v>
      </c>
      <c r="Y74" s="54"/>
      <c r="AA74" s="208"/>
    </row>
    <row r="75" spans="1:27" s="4" customFormat="1" ht="57" x14ac:dyDescent="0.2">
      <c r="A75" s="44"/>
      <c r="B75" s="15"/>
      <c r="C75" s="185"/>
      <c r="D75" s="55">
        <v>68</v>
      </c>
      <c r="E75" s="110" t="s">
        <v>331</v>
      </c>
      <c r="F75" s="86" t="s">
        <v>332</v>
      </c>
      <c r="G75" s="69">
        <v>41275</v>
      </c>
      <c r="H75" s="57">
        <v>41609</v>
      </c>
      <c r="I75" s="55"/>
      <c r="J75" s="55">
        <v>12</v>
      </c>
      <c r="K75" s="55" t="s">
        <v>333</v>
      </c>
      <c r="L75" s="83"/>
      <c r="M75" s="83"/>
      <c r="N75" s="84"/>
      <c r="O75" s="61">
        <v>1</v>
      </c>
      <c r="P75" s="61"/>
      <c r="Q75" s="61"/>
      <c r="R75" s="58">
        <v>1</v>
      </c>
      <c r="S75" s="41">
        <f t="shared" si="2"/>
        <v>1.6393442622950821E-2</v>
      </c>
      <c r="T75" s="107"/>
      <c r="U75" s="64" t="s">
        <v>537</v>
      </c>
      <c r="V75" s="64" t="s">
        <v>334</v>
      </c>
      <c r="W75" s="54"/>
      <c r="X75" s="54" t="s">
        <v>325</v>
      </c>
      <c r="Y75" s="54"/>
      <c r="AA75" s="208"/>
    </row>
    <row r="76" spans="1:27" s="4" customFormat="1" ht="71.25" x14ac:dyDescent="0.2">
      <c r="A76" s="44"/>
      <c r="B76" s="15"/>
      <c r="C76" s="185"/>
      <c r="D76" s="55">
        <v>69</v>
      </c>
      <c r="E76" s="71" t="s">
        <v>335</v>
      </c>
      <c r="F76" s="55" t="s">
        <v>336</v>
      </c>
      <c r="G76" s="69">
        <v>41275</v>
      </c>
      <c r="H76" s="57">
        <v>41609</v>
      </c>
      <c r="I76" s="55"/>
      <c r="J76" s="192" t="s">
        <v>337</v>
      </c>
      <c r="K76" s="192" t="s">
        <v>338</v>
      </c>
      <c r="L76" s="83"/>
      <c r="M76" s="83"/>
      <c r="N76" s="84"/>
      <c r="O76" s="61">
        <v>1</v>
      </c>
      <c r="P76" s="61"/>
      <c r="Q76" s="61"/>
      <c r="R76" s="58">
        <v>1</v>
      </c>
      <c r="S76" s="41">
        <f t="shared" si="2"/>
        <v>1.6393442622950821E-2</v>
      </c>
      <c r="T76" s="107"/>
      <c r="U76" s="64" t="s">
        <v>339</v>
      </c>
      <c r="V76" s="64" t="s">
        <v>340</v>
      </c>
      <c r="W76" s="43"/>
      <c r="X76" s="54" t="s">
        <v>341</v>
      </c>
      <c r="Y76" s="54"/>
      <c r="AA76" s="208"/>
    </row>
    <row r="77" spans="1:27" s="4" customFormat="1" ht="192" customHeight="1" x14ac:dyDescent="0.2">
      <c r="A77" s="44"/>
      <c r="B77" s="15"/>
      <c r="C77" s="185"/>
      <c r="D77" s="55">
        <v>70</v>
      </c>
      <c r="E77" s="71" t="s">
        <v>342</v>
      </c>
      <c r="F77" s="55" t="s">
        <v>336</v>
      </c>
      <c r="G77" s="69">
        <v>41275</v>
      </c>
      <c r="H77" s="57">
        <v>41609</v>
      </c>
      <c r="I77" s="55"/>
      <c r="J77" s="193"/>
      <c r="K77" s="193"/>
      <c r="L77" s="83"/>
      <c r="M77" s="83"/>
      <c r="N77" s="84"/>
      <c r="O77" s="61">
        <v>1</v>
      </c>
      <c r="P77" s="61"/>
      <c r="Q77" s="61"/>
      <c r="R77" s="58">
        <v>1</v>
      </c>
      <c r="S77" s="41">
        <f t="shared" si="2"/>
        <v>1.6393442622950821E-2</v>
      </c>
      <c r="T77" s="107"/>
      <c r="U77" s="64" t="s">
        <v>343</v>
      </c>
      <c r="V77" s="64" t="s">
        <v>344</v>
      </c>
      <c r="W77" s="43"/>
      <c r="X77" s="54" t="s">
        <v>341</v>
      </c>
      <c r="Y77" s="54"/>
      <c r="AA77" s="208"/>
    </row>
    <row r="78" spans="1:27" s="4" customFormat="1" ht="71.25" x14ac:dyDescent="0.2">
      <c r="A78" s="44"/>
      <c r="B78" s="15"/>
      <c r="C78" s="185"/>
      <c r="D78" s="55">
        <v>71</v>
      </c>
      <c r="E78" s="71" t="s">
        <v>345</v>
      </c>
      <c r="F78" s="55" t="s">
        <v>336</v>
      </c>
      <c r="G78" s="69">
        <v>41275</v>
      </c>
      <c r="H78" s="57">
        <v>41609</v>
      </c>
      <c r="I78" s="55"/>
      <c r="J78" s="55">
        <v>2</v>
      </c>
      <c r="K78" s="55" t="s">
        <v>346</v>
      </c>
      <c r="L78" s="83"/>
      <c r="M78" s="83"/>
      <c r="N78" s="84"/>
      <c r="O78" s="61">
        <v>1</v>
      </c>
      <c r="P78" s="61"/>
      <c r="Q78" s="61"/>
      <c r="R78" s="58">
        <v>1</v>
      </c>
      <c r="S78" s="41">
        <f t="shared" si="2"/>
        <v>1.6393442622950821E-2</v>
      </c>
      <c r="T78" s="107"/>
      <c r="U78" s="64" t="s">
        <v>347</v>
      </c>
      <c r="V78" s="64" t="s">
        <v>348</v>
      </c>
      <c r="W78" s="43"/>
      <c r="X78" s="54" t="s">
        <v>341</v>
      </c>
      <c r="Y78" s="54"/>
      <c r="AA78" s="208"/>
    </row>
    <row r="79" spans="1:27" s="4" customFormat="1" ht="85.5" customHeight="1" x14ac:dyDescent="0.2">
      <c r="A79" s="44"/>
      <c r="B79" s="15"/>
      <c r="C79" s="185"/>
      <c r="D79" s="55">
        <v>72</v>
      </c>
      <c r="E79" s="71" t="s">
        <v>349</v>
      </c>
      <c r="F79" s="55" t="s">
        <v>336</v>
      </c>
      <c r="G79" s="69">
        <v>41275</v>
      </c>
      <c r="H79" s="57">
        <v>41609</v>
      </c>
      <c r="I79" s="55"/>
      <c r="J79" s="55">
        <v>12</v>
      </c>
      <c r="K79" s="55" t="s">
        <v>350</v>
      </c>
      <c r="L79" s="59"/>
      <c r="M79" s="59"/>
      <c r="N79" s="60"/>
      <c r="O79" s="61">
        <v>1</v>
      </c>
      <c r="P79" s="61"/>
      <c r="Q79" s="62"/>
      <c r="R79" s="58">
        <v>1</v>
      </c>
      <c r="S79" s="41">
        <f t="shared" si="2"/>
        <v>1.6393442622950821E-2</v>
      </c>
      <c r="T79" s="107"/>
      <c r="U79" s="64" t="s">
        <v>351</v>
      </c>
      <c r="V79" s="64" t="s">
        <v>352</v>
      </c>
      <c r="W79" s="43"/>
      <c r="X79" s="54" t="s">
        <v>341</v>
      </c>
      <c r="Y79" s="54"/>
      <c r="AA79" s="208"/>
    </row>
    <row r="80" spans="1:27" s="4" customFormat="1" ht="57" x14ac:dyDescent="0.2">
      <c r="A80" s="44"/>
      <c r="B80" s="15"/>
      <c r="C80" s="185"/>
      <c r="D80" s="55">
        <v>73</v>
      </c>
      <c r="E80" s="71" t="s">
        <v>353</v>
      </c>
      <c r="F80" s="55" t="s">
        <v>336</v>
      </c>
      <c r="G80" s="69">
        <v>41275</v>
      </c>
      <c r="H80" s="57">
        <v>41609</v>
      </c>
      <c r="I80" s="55"/>
      <c r="J80" s="55">
        <v>4</v>
      </c>
      <c r="K80" s="55" t="s">
        <v>350</v>
      </c>
      <c r="L80" s="59"/>
      <c r="M80" s="59"/>
      <c r="N80" s="60"/>
      <c r="O80" s="61">
        <v>1</v>
      </c>
      <c r="P80" s="61"/>
      <c r="Q80" s="62"/>
      <c r="R80" s="70">
        <v>1</v>
      </c>
      <c r="S80" s="41">
        <f t="shared" si="2"/>
        <v>1.6393442622950821E-2</v>
      </c>
      <c r="T80" s="107"/>
      <c r="U80" s="64" t="s">
        <v>354</v>
      </c>
      <c r="V80" s="64" t="s">
        <v>355</v>
      </c>
      <c r="W80" s="43"/>
      <c r="X80" s="54" t="s">
        <v>341</v>
      </c>
      <c r="Y80" s="54"/>
      <c r="AA80" s="208"/>
    </row>
    <row r="81" spans="1:27" s="4" customFormat="1" ht="114" x14ac:dyDescent="0.2">
      <c r="A81" s="44"/>
      <c r="B81" s="15"/>
      <c r="C81" s="185"/>
      <c r="D81" s="55">
        <v>74</v>
      </c>
      <c r="E81" s="111" t="s">
        <v>356</v>
      </c>
      <c r="F81" s="55" t="s">
        <v>357</v>
      </c>
      <c r="G81" s="69">
        <v>41275</v>
      </c>
      <c r="H81" s="57">
        <v>41609</v>
      </c>
      <c r="I81" s="55"/>
      <c r="J81" s="55" t="s">
        <v>358</v>
      </c>
      <c r="K81" s="55" t="s">
        <v>359</v>
      </c>
      <c r="L81" s="59"/>
      <c r="M81" s="59"/>
      <c r="N81" s="60"/>
      <c r="O81" s="62">
        <v>1</v>
      </c>
      <c r="P81" s="61"/>
      <c r="Q81" s="62"/>
      <c r="R81" s="58">
        <v>1</v>
      </c>
      <c r="S81" s="41">
        <f t="shared" si="2"/>
        <v>1.6393442622950821E-2</v>
      </c>
      <c r="T81" s="107"/>
      <c r="U81" s="64" t="s">
        <v>360</v>
      </c>
      <c r="V81" s="64" t="s">
        <v>550</v>
      </c>
      <c r="W81" s="112"/>
      <c r="X81" s="54" t="s">
        <v>361</v>
      </c>
      <c r="Y81" s="64"/>
      <c r="AA81" s="208"/>
    </row>
    <row r="82" spans="1:27" s="4" customFormat="1" ht="57" x14ac:dyDescent="0.2">
      <c r="A82" s="44"/>
      <c r="B82" s="15"/>
      <c r="C82" s="185"/>
      <c r="D82" s="55">
        <v>75</v>
      </c>
      <c r="E82" s="111" t="s">
        <v>362</v>
      </c>
      <c r="F82" s="55" t="s">
        <v>363</v>
      </c>
      <c r="G82" s="69">
        <v>41275</v>
      </c>
      <c r="H82" s="57">
        <v>41609</v>
      </c>
      <c r="I82" s="55"/>
      <c r="J82" s="55">
        <v>12</v>
      </c>
      <c r="K82" s="55" t="s">
        <v>364</v>
      </c>
      <c r="L82" s="59"/>
      <c r="M82" s="59"/>
      <c r="N82" s="60"/>
      <c r="O82" s="61">
        <v>1</v>
      </c>
      <c r="P82" s="61"/>
      <c r="Q82" s="62"/>
      <c r="R82" s="58">
        <v>1</v>
      </c>
      <c r="S82" s="41">
        <f t="shared" si="2"/>
        <v>1.6393442622950821E-2</v>
      </c>
      <c r="T82" s="107"/>
      <c r="U82" s="113" t="s">
        <v>365</v>
      </c>
      <c r="V82" s="64" t="s">
        <v>366</v>
      </c>
      <c r="W82" s="112">
        <f>13022000+10431000+10510000+1765000+1963000</f>
        <v>37691000</v>
      </c>
      <c r="X82" s="54" t="s">
        <v>361</v>
      </c>
      <c r="Y82" s="64"/>
      <c r="AA82" s="208"/>
    </row>
    <row r="83" spans="1:27" s="4" customFormat="1" ht="42.75" x14ac:dyDescent="0.2">
      <c r="A83" s="44"/>
      <c r="B83" s="15"/>
      <c r="C83" s="185"/>
      <c r="D83" s="55">
        <v>76</v>
      </c>
      <c r="E83" s="71" t="s">
        <v>367</v>
      </c>
      <c r="F83" s="55" t="s">
        <v>368</v>
      </c>
      <c r="G83" s="69">
        <v>41275</v>
      </c>
      <c r="H83" s="57">
        <v>41609</v>
      </c>
      <c r="I83" s="55"/>
      <c r="J83" s="55">
        <v>12</v>
      </c>
      <c r="K83" s="55" t="s">
        <v>245</v>
      </c>
      <c r="L83" s="59"/>
      <c r="M83" s="59"/>
      <c r="N83" s="60"/>
      <c r="O83" s="61">
        <v>1</v>
      </c>
      <c r="P83" s="61"/>
      <c r="Q83" s="62"/>
      <c r="R83" s="58">
        <v>1</v>
      </c>
      <c r="S83" s="41">
        <f t="shared" si="2"/>
        <v>1.6393442622950821E-2</v>
      </c>
      <c r="T83" s="107"/>
      <c r="U83" s="64" t="s">
        <v>304</v>
      </c>
      <c r="V83" s="64" t="s">
        <v>369</v>
      </c>
      <c r="W83" s="112"/>
      <c r="X83" s="54" t="s">
        <v>361</v>
      </c>
      <c r="Y83" s="54"/>
      <c r="AA83" s="208"/>
    </row>
    <row r="84" spans="1:27" s="4" customFormat="1" ht="42.75" x14ac:dyDescent="0.2">
      <c r="A84" s="44"/>
      <c r="B84" s="15"/>
      <c r="C84" s="185"/>
      <c r="D84" s="55">
        <v>77</v>
      </c>
      <c r="E84" s="71" t="s">
        <v>370</v>
      </c>
      <c r="F84" s="55" t="s">
        <v>368</v>
      </c>
      <c r="G84" s="69">
        <v>41365</v>
      </c>
      <c r="H84" s="57">
        <v>41548</v>
      </c>
      <c r="I84" s="55"/>
      <c r="J84" s="55">
        <v>4</v>
      </c>
      <c r="K84" s="55" t="s">
        <v>245</v>
      </c>
      <c r="L84" s="59"/>
      <c r="M84" s="59"/>
      <c r="N84" s="60"/>
      <c r="O84" s="61">
        <v>1</v>
      </c>
      <c r="P84" s="61"/>
      <c r="Q84" s="62"/>
      <c r="R84" s="58">
        <v>1</v>
      </c>
      <c r="S84" s="41">
        <f t="shared" si="2"/>
        <v>1.6393442622950821E-2</v>
      </c>
      <c r="T84" s="107"/>
      <c r="U84" s="64" t="s">
        <v>371</v>
      </c>
      <c r="V84" s="64" t="s">
        <v>369</v>
      </c>
      <c r="W84" s="112"/>
      <c r="X84" s="54" t="s">
        <v>361</v>
      </c>
      <c r="Y84" s="54"/>
      <c r="AA84" s="208"/>
    </row>
    <row r="85" spans="1:27" s="4" customFormat="1" ht="78.75" customHeight="1" x14ac:dyDescent="0.2">
      <c r="A85" s="44"/>
      <c r="B85" s="15"/>
      <c r="C85" s="185"/>
      <c r="D85" s="55">
        <v>78</v>
      </c>
      <c r="E85" s="71" t="s">
        <v>372</v>
      </c>
      <c r="F85" s="55" t="s">
        <v>373</v>
      </c>
      <c r="G85" s="69">
        <v>41275</v>
      </c>
      <c r="H85" s="57">
        <v>41609</v>
      </c>
      <c r="I85" s="55"/>
      <c r="J85" s="55" t="s">
        <v>374</v>
      </c>
      <c r="K85" s="55" t="s">
        <v>375</v>
      </c>
      <c r="L85" s="59"/>
      <c r="M85" s="59"/>
      <c r="N85" s="60"/>
      <c r="O85" s="61">
        <v>1</v>
      </c>
      <c r="P85" s="61"/>
      <c r="Q85" s="62"/>
      <c r="R85" s="58">
        <v>1</v>
      </c>
      <c r="S85" s="41">
        <f t="shared" si="2"/>
        <v>1.6393442622950821E-2</v>
      </c>
      <c r="T85" s="107"/>
      <c r="U85" s="64" t="s">
        <v>376</v>
      </c>
      <c r="V85" s="64" t="s">
        <v>377</v>
      </c>
      <c r="W85" s="112"/>
      <c r="X85" s="54" t="s">
        <v>361</v>
      </c>
      <c r="Y85" s="54"/>
      <c r="AA85" s="208"/>
    </row>
    <row r="86" spans="1:27" s="4" customFormat="1" ht="87.75" customHeight="1" x14ac:dyDescent="0.2">
      <c r="A86" s="44"/>
      <c r="B86" s="15"/>
      <c r="C86" s="185"/>
      <c r="D86" s="55">
        <v>79</v>
      </c>
      <c r="E86" s="71" t="s">
        <v>378</v>
      </c>
      <c r="F86" s="55" t="s">
        <v>379</v>
      </c>
      <c r="G86" s="69">
        <v>41275</v>
      </c>
      <c r="H86" s="57">
        <v>41609</v>
      </c>
      <c r="I86" s="55"/>
      <c r="J86" s="55" t="s">
        <v>380</v>
      </c>
      <c r="K86" s="55" t="s">
        <v>381</v>
      </c>
      <c r="L86" s="59"/>
      <c r="M86" s="59"/>
      <c r="N86" s="60"/>
      <c r="O86" s="61">
        <v>1</v>
      </c>
      <c r="P86" s="61"/>
      <c r="Q86" s="62"/>
      <c r="R86" s="58">
        <v>1</v>
      </c>
      <c r="S86" s="41">
        <f t="shared" si="2"/>
        <v>1.6393442622950821E-2</v>
      </c>
      <c r="T86" s="107"/>
      <c r="U86" s="64" t="s">
        <v>382</v>
      </c>
      <c r="V86" s="64" t="s">
        <v>383</v>
      </c>
      <c r="W86" s="112"/>
      <c r="X86" s="54" t="s">
        <v>361</v>
      </c>
      <c r="Y86" s="54"/>
      <c r="AA86" s="208"/>
    </row>
    <row r="87" spans="1:27" s="4" customFormat="1" ht="42.75" customHeight="1" x14ac:dyDescent="0.2">
      <c r="A87" s="44"/>
      <c r="B87" s="15"/>
      <c r="C87" s="185"/>
      <c r="D87" s="55">
        <v>80</v>
      </c>
      <c r="E87" s="71" t="s">
        <v>384</v>
      </c>
      <c r="F87" s="55" t="s">
        <v>385</v>
      </c>
      <c r="G87" s="69">
        <v>41275</v>
      </c>
      <c r="H87" s="57">
        <v>41609</v>
      </c>
      <c r="I87" s="55"/>
      <c r="J87" s="192">
        <v>12</v>
      </c>
      <c r="K87" s="192" t="s">
        <v>386</v>
      </c>
      <c r="L87" s="59"/>
      <c r="M87" s="59"/>
      <c r="N87" s="60"/>
      <c r="O87" s="61">
        <v>1</v>
      </c>
      <c r="P87" s="61"/>
      <c r="Q87" s="61"/>
      <c r="R87" s="58">
        <v>1</v>
      </c>
      <c r="S87" s="41">
        <f t="shared" si="2"/>
        <v>1.6393442622950821E-2</v>
      </c>
      <c r="T87" s="107"/>
      <c r="U87" s="195" t="s">
        <v>387</v>
      </c>
      <c r="V87" s="100" t="s">
        <v>388</v>
      </c>
      <c r="W87" s="114"/>
      <c r="X87" s="114" t="s">
        <v>389</v>
      </c>
      <c r="Y87" s="54"/>
      <c r="AA87" s="208"/>
    </row>
    <row r="88" spans="1:27" s="4" customFormat="1" ht="42.75" customHeight="1" x14ac:dyDescent="0.2">
      <c r="A88" s="44"/>
      <c r="B88" s="15"/>
      <c r="C88" s="185"/>
      <c r="D88" s="55">
        <v>81</v>
      </c>
      <c r="E88" s="71" t="s">
        <v>390</v>
      </c>
      <c r="F88" s="55" t="s">
        <v>391</v>
      </c>
      <c r="G88" s="69">
        <v>41275</v>
      </c>
      <c r="H88" s="57">
        <v>41609</v>
      </c>
      <c r="I88" s="55"/>
      <c r="J88" s="194"/>
      <c r="K88" s="194"/>
      <c r="L88" s="59"/>
      <c r="M88" s="59"/>
      <c r="N88" s="60"/>
      <c r="O88" s="61">
        <v>1</v>
      </c>
      <c r="P88" s="61"/>
      <c r="Q88" s="61"/>
      <c r="R88" s="58">
        <v>1</v>
      </c>
      <c r="S88" s="41">
        <f t="shared" si="2"/>
        <v>1.6393442622950821E-2</v>
      </c>
      <c r="T88" s="107"/>
      <c r="U88" s="196"/>
      <c r="V88" s="100" t="s">
        <v>388</v>
      </c>
      <c r="W88" s="114"/>
      <c r="X88" s="114" t="s">
        <v>389</v>
      </c>
      <c r="Y88" s="54"/>
      <c r="AA88" s="208"/>
    </row>
    <row r="89" spans="1:27" s="4" customFormat="1" ht="42.75" customHeight="1" x14ac:dyDescent="0.2">
      <c r="A89" s="44"/>
      <c r="B89" s="15"/>
      <c r="C89" s="185"/>
      <c r="D89" s="55">
        <v>82</v>
      </c>
      <c r="E89" s="71" t="s">
        <v>392</v>
      </c>
      <c r="F89" s="55" t="s">
        <v>391</v>
      </c>
      <c r="G89" s="69">
        <v>41275</v>
      </c>
      <c r="H89" s="57">
        <v>41609</v>
      </c>
      <c r="I89" s="55"/>
      <c r="J89" s="194"/>
      <c r="K89" s="194"/>
      <c r="L89" s="59"/>
      <c r="M89" s="59"/>
      <c r="N89" s="60"/>
      <c r="O89" s="61">
        <v>1</v>
      </c>
      <c r="P89" s="61"/>
      <c r="Q89" s="61"/>
      <c r="R89" s="58">
        <v>1</v>
      </c>
      <c r="S89" s="41">
        <f t="shared" si="2"/>
        <v>1.6393442622950821E-2</v>
      </c>
      <c r="T89" s="107"/>
      <c r="U89" s="196"/>
      <c r="V89" s="100" t="s">
        <v>388</v>
      </c>
      <c r="W89" s="114"/>
      <c r="X89" s="114" t="s">
        <v>389</v>
      </c>
      <c r="Y89" s="54"/>
      <c r="AA89" s="208"/>
    </row>
    <row r="90" spans="1:27" s="4" customFormat="1" ht="42.75" customHeight="1" x14ac:dyDescent="0.2">
      <c r="A90" s="44"/>
      <c r="B90" s="15"/>
      <c r="C90" s="185"/>
      <c r="D90" s="55">
        <v>83</v>
      </c>
      <c r="E90" s="71" t="s">
        <v>393</v>
      </c>
      <c r="F90" s="55" t="s">
        <v>391</v>
      </c>
      <c r="G90" s="69">
        <v>41275</v>
      </c>
      <c r="H90" s="57">
        <v>41609</v>
      </c>
      <c r="I90" s="55"/>
      <c r="J90" s="193"/>
      <c r="K90" s="193"/>
      <c r="L90" s="59"/>
      <c r="M90" s="59"/>
      <c r="N90" s="60"/>
      <c r="O90" s="61">
        <v>1</v>
      </c>
      <c r="P90" s="61"/>
      <c r="Q90" s="61"/>
      <c r="R90" s="58">
        <v>1</v>
      </c>
      <c r="S90" s="41">
        <f t="shared" si="2"/>
        <v>1.6393442622950821E-2</v>
      </c>
      <c r="T90" s="107"/>
      <c r="U90" s="197"/>
      <c r="V90" s="100" t="s">
        <v>388</v>
      </c>
      <c r="W90" s="114"/>
      <c r="X90" s="114" t="s">
        <v>389</v>
      </c>
      <c r="Y90" s="54"/>
      <c r="AA90" s="208"/>
    </row>
    <row r="91" spans="1:27" s="4" customFormat="1" ht="57" x14ac:dyDescent="0.2">
      <c r="A91" s="44"/>
      <c r="B91" s="15"/>
      <c r="C91" s="185"/>
      <c r="D91" s="55">
        <v>84</v>
      </c>
      <c r="E91" s="71" t="s">
        <v>394</v>
      </c>
      <c r="F91" s="55" t="s">
        <v>395</v>
      </c>
      <c r="G91" s="69">
        <v>41275</v>
      </c>
      <c r="H91" s="57">
        <v>41609</v>
      </c>
      <c r="I91" s="55"/>
      <c r="J91" s="55" t="s">
        <v>396</v>
      </c>
      <c r="K91" s="55" t="s">
        <v>397</v>
      </c>
      <c r="L91" s="59"/>
      <c r="M91" s="59"/>
      <c r="N91" s="60"/>
      <c r="O91" s="61">
        <v>1</v>
      </c>
      <c r="P91" s="61"/>
      <c r="Q91" s="61"/>
      <c r="R91" s="58">
        <v>1</v>
      </c>
      <c r="S91" s="41">
        <f t="shared" si="2"/>
        <v>1.6393442622950821E-2</v>
      </c>
      <c r="T91" s="107"/>
      <c r="U91" s="64" t="s">
        <v>398</v>
      </c>
      <c r="V91" s="64" t="s">
        <v>399</v>
      </c>
      <c r="W91" s="54"/>
      <c r="X91" s="54" t="s">
        <v>400</v>
      </c>
      <c r="Y91" s="54"/>
      <c r="AA91" s="208"/>
    </row>
    <row r="92" spans="1:27" s="4" customFormat="1" ht="85.5" x14ac:dyDescent="0.2">
      <c r="A92" s="44"/>
      <c r="B92" s="15"/>
      <c r="C92" s="185"/>
      <c r="D92" s="55">
        <v>85</v>
      </c>
      <c r="E92" s="71" t="s">
        <v>401</v>
      </c>
      <c r="F92" s="55" t="s">
        <v>402</v>
      </c>
      <c r="G92" s="69">
        <v>41275</v>
      </c>
      <c r="H92" s="57">
        <v>41609</v>
      </c>
      <c r="I92" s="55"/>
      <c r="J92" s="204" t="s">
        <v>403</v>
      </c>
      <c r="K92" s="205" t="s">
        <v>404</v>
      </c>
      <c r="L92" s="59"/>
      <c r="M92" s="59"/>
      <c r="N92" s="60"/>
      <c r="O92" s="62">
        <v>1</v>
      </c>
      <c r="P92" s="61"/>
      <c r="Q92" s="62"/>
      <c r="R92" s="58">
        <v>1</v>
      </c>
      <c r="S92" s="41">
        <f t="shared" si="2"/>
        <v>1.6393442622950821E-2</v>
      </c>
      <c r="T92" s="107"/>
      <c r="U92" s="64" t="s">
        <v>405</v>
      </c>
      <c r="V92" s="64" t="s">
        <v>406</v>
      </c>
      <c r="W92" s="43"/>
      <c r="X92" s="43" t="s">
        <v>407</v>
      </c>
      <c r="Y92" s="43"/>
      <c r="AA92" s="208"/>
    </row>
    <row r="93" spans="1:27" s="4" customFormat="1" ht="99.75" x14ac:dyDescent="0.2">
      <c r="A93" s="44"/>
      <c r="B93" s="15"/>
      <c r="C93" s="185"/>
      <c r="D93" s="55">
        <v>86</v>
      </c>
      <c r="E93" s="71" t="s">
        <v>408</v>
      </c>
      <c r="F93" s="55" t="s">
        <v>402</v>
      </c>
      <c r="G93" s="69">
        <v>41275</v>
      </c>
      <c r="H93" s="57">
        <v>41609</v>
      </c>
      <c r="I93" s="55"/>
      <c r="J93" s="204"/>
      <c r="K93" s="205"/>
      <c r="L93" s="59"/>
      <c r="M93" s="59"/>
      <c r="N93" s="60"/>
      <c r="O93" s="62">
        <v>1</v>
      </c>
      <c r="P93" s="61"/>
      <c r="Q93" s="62"/>
      <c r="R93" s="58">
        <v>1</v>
      </c>
      <c r="S93" s="41">
        <f t="shared" si="2"/>
        <v>1.6393442622950821E-2</v>
      </c>
      <c r="T93" s="107"/>
      <c r="U93" s="64" t="s">
        <v>405</v>
      </c>
      <c r="V93" s="64" t="s">
        <v>409</v>
      </c>
      <c r="W93" s="43"/>
      <c r="X93" s="43" t="s">
        <v>407</v>
      </c>
      <c r="Y93" s="43"/>
      <c r="AA93" s="208"/>
    </row>
    <row r="94" spans="1:27" s="4" customFormat="1" ht="99.75" x14ac:dyDescent="0.2">
      <c r="A94" s="44"/>
      <c r="B94" s="15"/>
      <c r="C94" s="185"/>
      <c r="D94" s="55">
        <v>87</v>
      </c>
      <c r="E94" s="71" t="s">
        <v>410</v>
      </c>
      <c r="F94" s="55" t="s">
        <v>402</v>
      </c>
      <c r="G94" s="69">
        <v>41275</v>
      </c>
      <c r="H94" s="57">
        <v>41609</v>
      </c>
      <c r="I94" s="55"/>
      <c r="J94" s="204"/>
      <c r="K94" s="205"/>
      <c r="L94" s="59"/>
      <c r="M94" s="59"/>
      <c r="N94" s="60"/>
      <c r="O94" s="62">
        <v>1</v>
      </c>
      <c r="P94" s="61"/>
      <c r="Q94" s="62"/>
      <c r="R94" s="58">
        <v>1</v>
      </c>
      <c r="S94" s="41">
        <f t="shared" si="2"/>
        <v>1.6393442622950821E-2</v>
      </c>
      <c r="T94" s="107"/>
      <c r="U94" s="64" t="s">
        <v>405</v>
      </c>
      <c r="V94" s="64" t="s">
        <v>411</v>
      </c>
      <c r="W94" s="43"/>
      <c r="X94" s="43" t="s">
        <v>407</v>
      </c>
      <c r="Y94" s="43"/>
      <c r="AA94" s="208"/>
    </row>
    <row r="95" spans="1:27" s="4" customFormat="1" ht="57" x14ac:dyDescent="0.2">
      <c r="A95" s="44"/>
      <c r="B95" s="15"/>
      <c r="C95" s="185"/>
      <c r="D95" s="55">
        <v>88</v>
      </c>
      <c r="E95" s="71" t="s">
        <v>412</v>
      </c>
      <c r="F95" s="55" t="s">
        <v>413</v>
      </c>
      <c r="G95" s="69">
        <v>41306</v>
      </c>
      <c r="H95" s="69">
        <v>41579</v>
      </c>
      <c r="I95" s="55"/>
      <c r="J95" s="106">
        <v>1</v>
      </c>
      <c r="K95" s="57" t="s">
        <v>414</v>
      </c>
      <c r="L95" s="83"/>
      <c r="M95" s="83"/>
      <c r="N95" s="84"/>
      <c r="O95" s="61">
        <v>1</v>
      </c>
      <c r="P95" s="61"/>
      <c r="Q95" s="61"/>
      <c r="R95" s="70">
        <v>1</v>
      </c>
      <c r="S95" s="41">
        <f t="shared" si="2"/>
        <v>1.6393442622950821E-2</v>
      </c>
      <c r="T95" s="42"/>
      <c r="U95" s="43" t="s">
        <v>415</v>
      </c>
      <c r="V95" s="64" t="s">
        <v>548</v>
      </c>
      <c r="W95" s="43"/>
      <c r="X95" s="43" t="s">
        <v>416</v>
      </c>
      <c r="Y95" s="43"/>
      <c r="AA95" s="208"/>
    </row>
    <row r="96" spans="1:27" s="4" customFormat="1" ht="57" x14ac:dyDescent="0.2">
      <c r="A96" s="44"/>
      <c r="B96" s="15"/>
      <c r="C96" s="185"/>
      <c r="D96" s="55">
        <v>89</v>
      </c>
      <c r="E96" s="71" t="s">
        <v>417</v>
      </c>
      <c r="F96" s="55" t="s">
        <v>413</v>
      </c>
      <c r="G96" s="69">
        <v>41306</v>
      </c>
      <c r="H96" s="69">
        <v>41609</v>
      </c>
      <c r="I96" s="55"/>
      <c r="J96" s="106">
        <v>1</v>
      </c>
      <c r="K96" s="57" t="s">
        <v>418</v>
      </c>
      <c r="L96" s="83"/>
      <c r="M96" s="83"/>
      <c r="N96" s="84"/>
      <c r="O96" s="61">
        <v>1</v>
      </c>
      <c r="P96" s="61"/>
      <c r="Q96" s="61"/>
      <c r="R96" s="70">
        <v>1</v>
      </c>
      <c r="S96" s="41">
        <f t="shared" si="2"/>
        <v>1.6393442622950821E-2</v>
      </c>
      <c r="T96" s="42"/>
      <c r="U96" s="54" t="s">
        <v>546</v>
      </c>
      <c r="V96" s="43" t="s">
        <v>547</v>
      </c>
      <c r="W96" s="43"/>
      <c r="X96" s="43" t="s">
        <v>416</v>
      </c>
      <c r="Y96" s="43"/>
      <c r="AA96" s="208"/>
    </row>
    <row r="97" spans="1:27" s="4" customFormat="1" ht="57" x14ac:dyDescent="0.2">
      <c r="A97" s="44"/>
      <c r="B97" s="15"/>
      <c r="C97" s="185"/>
      <c r="D97" s="55">
        <v>90</v>
      </c>
      <c r="E97" s="71" t="s">
        <v>419</v>
      </c>
      <c r="F97" s="55" t="s">
        <v>420</v>
      </c>
      <c r="G97" s="69">
        <v>41395</v>
      </c>
      <c r="H97" s="69">
        <v>41518</v>
      </c>
      <c r="I97" s="55"/>
      <c r="J97" s="106">
        <v>1</v>
      </c>
      <c r="K97" s="57" t="s">
        <v>421</v>
      </c>
      <c r="L97" s="83"/>
      <c r="M97" s="83"/>
      <c r="N97" s="84"/>
      <c r="O97" s="61">
        <v>1</v>
      </c>
      <c r="P97" s="61"/>
      <c r="Q97" s="61"/>
      <c r="R97" s="70">
        <f>18/18</f>
        <v>1</v>
      </c>
      <c r="S97" s="41">
        <f t="shared" si="2"/>
        <v>1.6393442622950821E-2</v>
      </c>
      <c r="T97" s="42"/>
      <c r="U97" s="43" t="s">
        <v>422</v>
      </c>
      <c r="V97" s="64" t="s">
        <v>423</v>
      </c>
      <c r="W97" s="43"/>
      <c r="X97" s="43" t="s">
        <v>416</v>
      </c>
      <c r="Y97" s="43"/>
      <c r="AA97" s="208"/>
    </row>
    <row r="98" spans="1:27" s="4" customFormat="1" ht="42.75" x14ac:dyDescent="0.2">
      <c r="A98" s="44"/>
      <c r="B98" s="15"/>
      <c r="C98" s="186"/>
      <c r="D98" s="55">
        <v>91</v>
      </c>
      <c r="E98" s="71" t="s">
        <v>424</v>
      </c>
      <c r="F98" s="55" t="s">
        <v>159</v>
      </c>
      <c r="G98" s="69">
        <v>41275</v>
      </c>
      <c r="H98" s="69">
        <v>41609</v>
      </c>
      <c r="I98" s="55"/>
      <c r="J98" s="106">
        <v>1</v>
      </c>
      <c r="K98" s="57" t="s">
        <v>414</v>
      </c>
      <c r="L98" s="83"/>
      <c r="M98" s="83"/>
      <c r="N98" s="84"/>
      <c r="O98" s="61">
        <v>1</v>
      </c>
      <c r="P98" s="61"/>
      <c r="Q98" s="61"/>
      <c r="R98" s="70">
        <v>1</v>
      </c>
      <c r="S98" s="41">
        <f t="shared" si="2"/>
        <v>1.6393442622950821E-2</v>
      </c>
      <c r="T98" s="42"/>
      <c r="U98" s="116" t="s">
        <v>425</v>
      </c>
      <c r="V98" s="116" t="s">
        <v>426</v>
      </c>
      <c r="W98" s="43"/>
      <c r="X98" s="43" t="s">
        <v>416</v>
      </c>
      <c r="Y98" s="43"/>
      <c r="AA98" s="208"/>
    </row>
    <row r="99" spans="1:27" s="4" customFormat="1" ht="71.25" x14ac:dyDescent="0.2">
      <c r="A99" s="44"/>
      <c r="B99" s="15"/>
      <c r="C99" s="175" t="s">
        <v>427</v>
      </c>
      <c r="D99" s="55">
        <v>92</v>
      </c>
      <c r="E99" s="56" t="s">
        <v>428</v>
      </c>
      <c r="F99" s="55" t="s">
        <v>429</v>
      </c>
      <c r="G99" s="69">
        <v>41306</v>
      </c>
      <c r="H99" s="57">
        <v>41609</v>
      </c>
      <c r="I99" s="55"/>
      <c r="J99" s="106">
        <v>1</v>
      </c>
      <c r="K99" s="57" t="s">
        <v>430</v>
      </c>
      <c r="L99" s="83"/>
      <c r="M99" s="83"/>
      <c r="N99" s="84"/>
      <c r="O99" s="61">
        <v>1</v>
      </c>
      <c r="P99" s="61"/>
      <c r="Q99" s="61"/>
      <c r="R99" s="58">
        <v>1</v>
      </c>
      <c r="S99" s="41">
        <f>+(100%/16)*R99</f>
        <v>6.25E-2</v>
      </c>
      <c r="T99" s="42"/>
      <c r="U99" s="43" t="s">
        <v>431</v>
      </c>
      <c r="V99" s="43" t="s">
        <v>432</v>
      </c>
      <c r="W99" s="43"/>
      <c r="X99" s="43" t="s">
        <v>41</v>
      </c>
      <c r="Y99" s="43"/>
      <c r="AA99" s="208"/>
    </row>
    <row r="100" spans="1:27" s="4" customFormat="1" ht="57" x14ac:dyDescent="0.2">
      <c r="A100" s="44"/>
      <c r="B100" s="15"/>
      <c r="C100" s="175"/>
      <c r="D100" s="46">
        <v>93</v>
      </c>
      <c r="E100" s="47" t="s">
        <v>433</v>
      </c>
      <c r="F100" s="46" t="s">
        <v>434</v>
      </c>
      <c r="G100" s="48">
        <v>41306</v>
      </c>
      <c r="H100" s="49">
        <v>41609</v>
      </c>
      <c r="I100" s="46"/>
      <c r="J100" s="49" t="s">
        <v>435</v>
      </c>
      <c r="K100" s="49" t="s">
        <v>436</v>
      </c>
      <c r="L100" s="83"/>
      <c r="M100" s="83"/>
      <c r="N100" s="84"/>
      <c r="O100" s="52"/>
      <c r="P100" s="52"/>
      <c r="Q100" s="52">
        <v>1</v>
      </c>
      <c r="R100" s="53">
        <v>0</v>
      </c>
      <c r="S100" s="41">
        <f t="shared" ref="S100:S115" si="3">+(100%/17)*R100</f>
        <v>0</v>
      </c>
      <c r="T100" s="42"/>
      <c r="U100" s="43" t="s">
        <v>437</v>
      </c>
      <c r="V100" s="64" t="s">
        <v>438</v>
      </c>
      <c r="W100" s="43"/>
      <c r="X100" s="43" t="s">
        <v>41</v>
      </c>
      <c r="Y100" s="43"/>
      <c r="AA100" s="208"/>
    </row>
    <row r="101" spans="1:27" s="4" customFormat="1" ht="57" x14ac:dyDescent="0.2">
      <c r="A101" s="44"/>
      <c r="B101" s="15"/>
      <c r="C101" s="175"/>
      <c r="D101" s="55">
        <v>94</v>
      </c>
      <c r="E101" s="56" t="s">
        <v>439</v>
      </c>
      <c r="F101" s="55" t="s">
        <v>440</v>
      </c>
      <c r="G101" s="69">
        <v>41518</v>
      </c>
      <c r="H101" s="69">
        <v>41609</v>
      </c>
      <c r="I101" s="55"/>
      <c r="J101" s="57" t="s">
        <v>441</v>
      </c>
      <c r="K101" s="57" t="s">
        <v>442</v>
      </c>
      <c r="L101" s="83"/>
      <c r="M101" s="83"/>
      <c r="N101" s="84"/>
      <c r="O101" s="61">
        <v>1</v>
      </c>
      <c r="P101" s="61"/>
      <c r="Q101" s="61"/>
      <c r="R101" s="58">
        <v>1</v>
      </c>
      <c r="S101" s="41">
        <f t="shared" si="3"/>
        <v>5.8823529411764705E-2</v>
      </c>
      <c r="T101" s="42"/>
      <c r="U101" s="43" t="s">
        <v>443</v>
      </c>
      <c r="V101" s="43" t="s">
        <v>444</v>
      </c>
      <c r="W101" s="43"/>
      <c r="X101" s="43" t="s">
        <v>41</v>
      </c>
      <c r="Y101" s="43"/>
      <c r="AA101" s="208"/>
    </row>
    <row r="102" spans="1:27" s="5" customFormat="1" ht="71.25" x14ac:dyDescent="0.2">
      <c r="A102" s="108"/>
      <c r="B102" s="14"/>
      <c r="C102" s="175"/>
      <c r="D102" s="34">
        <v>95</v>
      </c>
      <c r="E102" s="35" t="s">
        <v>445</v>
      </c>
      <c r="F102" s="34" t="s">
        <v>413</v>
      </c>
      <c r="G102" s="45">
        <v>41275</v>
      </c>
      <c r="H102" s="36">
        <v>41609</v>
      </c>
      <c r="I102" s="34"/>
      <c r="J102" s="36" t="s">
        <v>446</v>
      </c>
      <c r="K102" s="36" t="s">
        <v>447</v>
      </c>
      <c r="L102" s="38"/>
      <c r="M102" s="38"/>
      <c r="N102" s="39"/>
      <c r="O102" s="40"/>
      <c r="P102" s="40">
        <v>1</v>
      </c>
      <c r="Q102" s="40"/>
      <c r="R102" s="37">
        <v>0.85</v>
      </c>
      <c r="S102" s="41">
        <f t="shared" si="3"/>
        <v>4.9999999999999996E-2</v>
      </c>
      <c r="T102" s="117"/>
      <c r="U102" s="68" t="s">
        <v>448</v>
      </c>
      <c r="V102" s="118" t="s">
        <v>449</v>
      </c>
      <c r="W102" s="118"/>
      <c r="X102" s="118" t="s">
        <v>41</v>
      </c>
      <c r="Y102" s="118"/>
      <c r="AA102" s="208"/>
    </row>
    <row r="103" spans="1:27" s="4" customFormat="1" ht="71.25" x14ac:dyDescent="0.2">
      <c r="A103" s="44"/>
      <c r="B103" s="15"/>
      <c r="C103" s="175"/>
      <c r="D103" s="55">
        <v>96</v>
      </c>
      <c r="E103" s="56" t="s">
        <v>450</v>
      </c>
      <c r="F103" s="55" t="s">
        <v>451</v>
      </c>
      <c r="G103" s="69">
        <v>41334</v>
      </c>
      <c r="H103" s="69">
        <v>41639</v>
      </c>
      <c r="I103" s="55"/>
      <c r="J103" s="106">
        <v>1</v>
      </c>
      <c r="K103" s="57" t="s">
        <v>452</v>
      </c>
      <c r="L103" s="83"/>
      <c r="M103" s="83"/>
      <c r="N103" s="84"/>
      <c r="O103" s="61">
        <v>1</v>
      </c>
      <c r="P103" s="61"/>
      <c r="Q103" s="62"/>
      <c r="R103" s="119">
        <f>4/4</f>
        <v>1</v>
      </c>
      <c r="S103" s="41">
        <f t="shared" si="3"/>
        <v>5.8823529411764705E-2</v>
      </c>
      <c r="T103" s="42"/>
      <c r="U103" s="64" t="s">
        <v>453</v>
      </c>
      <c r="V103" s="120" t="s">
        <v>454</v>
      </c>
      <c r="W103" s="43"/>
      <c r="X103" s="43" t="s">
        <v>54</v>
      </c>
      <c r="Y103" s="43"/>
      <c r="AA103" s="208"/>
    </row>
    <row r="104" spans="1:27" s="4" customFormat="1" ht="114" x14ac:dyDescent="0.2">
      <c r="A104" s="44"/>
      <c r="B104" s="15"/>
      <c r="C104" s="175"/>
      <c r="D104" s="55">
        <v>97</v>
      </c>
      <c r="E104" s="56" t="s">
        <v>455</v>
      </c>
      <c r="F104" s="55" t="s">
        <v>456</v>
      </c>
      <c r="G104" s="57">
        <v>41306</v>
      </c>
      <c r="H104" s="69">
        <v>41609</v>
      </c>
      <c r="I104" s="55"/>
      <c r="J104" s="58">
        <v>1</v>
      </c>
      <c r="K104" s="57" t="s">
        <v>457</v>
      </c>
      <c r="L104" s="83"/>
      <c r="M104" s="83"/>
      <c r="N104" s="84"/>
      <c r="O104" s="61">
        <v>1</v>
      </c>
      <c r="P104" s="61"/>
      <c r="Q104" s="62"/>
      <c r="R104" s="70">
        <v>1</v>
      </c>
      <c r="S104" s="41">
        <f t="shared" si="3"/>
        <v>5.8823529411764705E-2</v>
      </c>
      <c r="T104" s="42"/>
      <c r="U104" s="64" t="s">
        <v>458</v>
      </c>
      <c r="V104" s="120" t="s">
        <v>459</v>
      </c>
      <c r="W104" s="43"/>
      <c r="X104" s="43" t="s">
        <v>54</v>
      </c>
      <c r="Y104" s="43"/>
      <c r="AA104" s="208"/>
    </row>
    <row r="105" spans="1:27" s="4" customFormat="1" ht="57" x14ac:dyDescent="0.2">
      <c r="A105" s="44"/>
      <c r="B105" s="15"/>
      <c r="C105" s="175"/>
      <c r="D105" s="55">
        <v>98</v>
      </c>
      <c r="E105" s="56" t="s">
        <v>460</v>
      </c>
      <c r="F105" s="55" t="s">
        <v>456</v>
      </c>
      <c r="G105" s="69">
        <v>41306</v>
      </c>
      <c r="H105" s="57">
        <v>41609</v>
      </c>
      <c r="I105" s="55"/>
      <c r="J105" s="69" t="s">
        <v>461</v>
      </c>
      <c r="K105" s="69" t="s">
        <v>462</v>
      </c>
      <c r="L105" s="83"/>
      <c r="M105" s="83"/>
      <c r="N105" s="84"/>
      <c r="O105" s="61">
        <v>1</v>
      </c>
      <c r="P105" s="61"/>
      <c r="Q105" s="62"/>
      <c r="R105" s="70">
        <v>1</v>
      </c>
      <c r="S105" s="41">
        <f t="shared" si="3"/>
        <v>5.8823529411764705E-2</v>
      </c>
      <c r="T105" s="42"/>
      <c r="U105" s="64" t="s">
        <v>463</v>
      </c>
      <c r="V105" s="120" t="s">
        <v>464</v>
      </c>
      <c r="W105" s="43"/>
      <c r="X105" s="43" t="s">
        <v>54</v>
      </c>
      <c r="Y105" s="43"/>
      <c r="AA105" s="208"/>
    </row>
    <row r="106" spans="1:27" s="4" customFormat="1" ht="99.75" x14ac:dyDescent="0.2">
      <c r="A106" s="44"/>
      <c r="B106" s="15"/>
      <c r="C106" s="175"/>
      <c r="D106" s="55">
        <v>99</v>
      </c>
      <c r="E106" s="56" t="s">
        <v>465</v>
      </c>
      <c r="F106" s="55" t="s">
        <v>466</v>
      </c>
      <c r="G106" s="69">
        <v>41306</v>
      </c>
      <c r="H106" s="57">
        <v>41609</v>
      </c>
      <c r="I106" s="55"/>
      <c r="J106" s="57" t="s">
        <v>467</v>
      </c>
      <c r="K106" s="57" t="s">
        <v>468</v>
      </c>
      <c r="L106" s="83"/>
      <c r="M106" s="83"/>
      <c r="N106" s="84"/>
      <c r="O106" s="61">
        <v>1</v>
      </c>
      <c r="P106" s="61"/>
      <c r="Q106" s="62"/>
      <c r="R106" s="119">
        <f>7/7</f>
        <v>1</v>
      </c>
      <c r="S106" s="41">
        <f t="shared" si="3"/>
        <v>5.8823529411764705E-2</v>
      </c>
      <c r="T106" s="42"/>
      <c r="U106" s="64" t="s">
        <v>469</v>
      </c>
      <c r="V106" s="120" t="s">
        <v>470</v>
      </c>
      <c r="W106" s="43"/>
      <c r="X106" s="43" t="s">
        <v>54</v>
      </c>
      <c r="Y106" s="64"/>
      <c r="AA106" s="208"/>
    </row>
    <row r="107" spans="1:27" s="4" customFormat="1" ht="114" x14ac:dyDescent="0.2">
      <c r="A107" s="44"/>
      <c r="B107" s="15"/>
      <c r="C107" s="175"/>
      <c r="D107" s="55">
        <v>100</v>
      </c>
      <c r="E107" s="56" t="s">
        <v>471</v>
      </c>
      <c r="F107" s="55" t="s">
        <v>472</v>
      </c>
      <c r="G107" s="69">
        <v>41306</v>
      </c>
      <c r="H107" s="57">
        <v>41609</v>
      </c>
      <c r="I107" s="55"/>
      <c r="J107" s="57" t="s">
        <v>473</v>
      </c>
      <c r="K107" s="57" t="s">
        <v>474</v>
      </c>
      <c r="L107" s="83"/>
      <c r="M107" s="83"/>
      <c r="N107" s="84"/>
      <c r="O107" s="61">
        <v>1</v>
      </c>
      <c r="P107" s="61"/>
      <c r="Q107" s="62"/>
      <c r="R107" s="119">
        <f>6/6</f>
        <v>1</v>
      </c>
      <c r="S107" s="41">
        <f t="shared" si="3"/>
        <v>5.8823529411764705E-2</v>
      </c>
      <c r="T107" s="42"/>
      <c r="U107" s="64" t="s">
        <v>475</v>
      </c>
      <c r="V107" s="120" t="s">
        <v>476</v>
      </c>
      <c r="W107" s="43"/>
      <c r="X107" s="43" t="s">
        <v>54</v>
      </c>
      <c r="Y107" s="43"/>
      <c r="AA107" s="208"/>
    </row>
    <row r="108" spans="1:27" s="4" customFormat="1" ht="42.75" x14ac:dyDescent="0.2">
      <c r="A108" s="44"/>
      <c r="B108" s="15"/>
      <c r="C108" s="175"/>
      <c r="D108" s="55">
        <v>101</v>
      </c>
      <c r="E108" s="56" t="s">
        <v>477</v>
      </c>
      <c r="F108" s="55" t="s">
        <v>478</v>
      </c>
      <c r="G108" s="69">
        <v>41275</v>
      </c>
      <c r="H108" s="57">
        <v>41609</v>
      </c>
      <c r="I108" s="55"/>
      <c r="J108" s="57" t="s">
        <v>479</v>
      </c>
      <c r="K108" s="57" t="s">
        <v>480</v>
      </c>
      <c r="L108" s="83"/>
      <c r="M108" s="83"/>
      <c r="N108" s="84"/>
      <c r="O108" s="62">
        <v>1</v>
      </c>
      <c r="P108" s="61"/>
      <c r="Q108" s="62"/>
      <c r="R108" s="70">
        <v>1</v>
      </c>
      <c r="S108" s="41">
        <f t="shared" si="3"/>
        <v>5.8823529411764705E-2</v>
      </c>
      <c r="T108" s="42"/>
      <c r="U108" s="64" t="s">
        <v>481</v>
      </c>
      <c r="V108" s="120" t="s">
        <v>482</v>
      </c>
      <c r="W108" s="43"/>
      <c r="X108" s="43" t="s">
        <v>54</v>
      </c>
      <c r="Y108" s="43"/>
      <c r="AA108" s="208"/>
    </row>
    <row r="109" spans="1:27" s="4" customFormat="1" ht="245.25" customHeight="1" x14ac:dyDescent="0.2">
      <c r="A109" s="44"/>
      <c r="B109" s="15"/>
      <c r="C109" s="175"/>
      <c r="D109" s="55">
        <v>102</v>
      </c>
      <c r="E109" s="71" t="s">
        <v>483</v>
      </c>
      <c r="F109" s="55" t="s">
        <v>101</v>
      </c>
      <c r="G109" s="69">
        <v>41306</v>
      </c>
      <c r="H109" s="69">
        <v>41609</v>
      </c>
      <c r="I109" s="55"/>
      <c r="J109" s="57" t="s">
        <v>484</v>
      </c>
      <c r="K109" s="57" t="s">
        <v>485</v>
      </c>
      <c r="L109" s="59"/>
      <c r="M109" s="59"/>
      <c r="N109" s="60"/>
      <c r="O109" s="104">
        <v>1</v>
      </c>
      <c r="P109" s="61"/>
      <c r="Q109" s="104"/>
      <c r="R109" s="121">
        <f>12/12</f>
        <v>1</v>
      </c>
      <c r="S109" s="41">
        <f t="shared" si="3"/>
        <v>5.8823529411764705E-2</v>
      </c>
      <c r="T109" s="42"/>
      <c r="U109" s="87" t="s">
        <v>486</v>
      </c>
      <c r="V109" s="87" t="s">
        <v>487</v>
      </c>
      <c r="W109" s="87"/>
      <c r="X109" s="87" t="s">
        <v>106</v>
      </c>
      <c r="Y109" s="87"/>
      <c r="AA109" s="208"/>
    </row>
    <row r="110" spans="1:27" s="4" customFormat="1" ht="270" x14ac:dyDescent="0.2">
      <c r="A110" s="44"/>
      <c r="B110" s="15"/>
      <c r="C110" s="175"/>
      <c r="D110" s="55">
        <v>103</v>
      </c>
      <c r="E110" s="56" t="s">
        <v>488</v>
      </c>
      <c r="F110" s="55" t="s">
        <v>489</v>
      </c>
      <c r="G110" s="69">
        <v>41306</v>
      </c>
      <c r="H110" s="57">
        <v>41609</v>
      </c>
      <c r="I110" s="55"/>
      <c r="J110" s="55" t="s">
        <v>490</v>
      </c>
      <c r="K110" s="55" t="s">
        <v>491</v>
      </c>
      <c r="L110" s="59"/>
      <c r="M110" s="59"/>
      <c r="N110" s="60"/>
      <c r="O110" s="61">
        <v>1</v>
      </c>
      <c r="P110" s="61"/>
      <c r="Q110" s="62"/>
      <c r="R110" s="119">
        <v>0.94736842105263153</v>
      </c>
      <c r="S110" s="41">
        <f t="shared" si="3"/>
        <v>5.5727554179566562E-2</v>
      </c>
      <c r="T110" s="42"/>
      <c r="U110" s="165" t="s">
        <v>538</v>
      </c>
      <c r="V110" s="64" t="s">
        <v>492</v>
      </c>
      <c r="W110" s="122">
        <f>4050000+25970704</f>
        <v>30020704</v>
      </c>
      <c r="X110" s="64" t="s">
        <v>493</v>
      </c>
      <c r="Y110" s="43"/>
      <c r="AA110" s="208"/>
    </row>
    <row r="111" spans="1:27" s="4" customFormat="1" ht="85.5" x14ac:dyDescent="0.2">
      <c r="A111" s="44"/>
      <c r="B111" s="15"/>
      <c r="C111" s="175"/>
      <c r="D111" s="55">
        <v>104</v>
      </c>
      <c r="E111" s="123" t="s">
        <v>494</v>
      </c>
      <c r="F111" s="55" t="s">
        <v>489</v>
      </c>
      <c r="G111" s="69">
        <v>41306</v>
      </c>
      <c r="H111" s="57">
        <v>41456</v>
      </c>
      <c r="I111" s="55"/>
      <c r="J111" s="55" t="s">
        <v>495</v>
      </c>
      <c r="K111" s="55" t="s">
        <v>496</v>
      </c>
      <c r="L111" s="59"/>
      <c r="M111" s="59"/>
      <c r="N111" s="60"/>
      <c r="O111" s="61">
        <v>1</v>
      </c>
      <c r="P111" s="61"/>
      <c r="Q111" s="62"/>
      <c r="R111" s="70">
        <v>1</v>
      </c>
      <c r="S111" s="41">
        <f t="shared" si="3"/>
        <v>5.8823529411764705E-2</v>
      </c>
      <c r="T111" s="42"/>
      <c r="U111" s="43" t="s">
        <v>497</v>
      </c>
      <c r="V111" s="64" t="s">
        <v>498</v>
      </c>
      <c r="W111" s="122">
        <v>5923424</v>
      </c>
      <c r="X111" s="64" t="s">
        <v>493</v>
      </c>
      <c r="Y111" s="43"/>
      <c r="AA111" s="208"/>
    </row>
    <row r="112" spans="1:27" s="4" customFormat="1" ht="142.5" x14ac:dyDescent="0.2">
      <c r="A112" s="44"/>
      <c r="B112" s="15"/>
      <c r="C112" s="175"/>
      <c r="D112" s="55">
        <v>105</v>
      </c>
      <c r="E112" s="123" t="s">
        <v>499</v>
      </c>
      <c r="F112" s="55" t="s">
        <v>489</v>
      </c>
      <c r="G112" s="69">
        <v>41275</v>
      </c>
      <c r="H112" s="57">
        <v>41426</v>
      </c>
      <c r="I112" s="55"/>
      <c r="J112" s="55" t="s">
        <v>500</v>
      </c>
      <c r="K112" s="55" t="s">
        <v>501</v>
      </c>
      <c r="L112" s="59"/>
      <c r="M112" s="59"/>
      <c r="N112" s="60"/>
      <c r="O112" s="61">
        <v>1</v>
      </c>
      <c r="P112" s="61"/>
      <c r="Q112" s="62"/>
      <c r="R112" s="70">
        <v>1</v>
      </c>
      <c r="S112" s="41">
        <f t="shared" si="3"/>
        <v>5.8823529411764705E-2</v>
      </c>
      <c r="T112" s="42"/>
      <c r="U112" s="43" t="s">
        <v>502</v>
      </c>
      <c r="V112" s="64" t="s">
        <v>503</v>
      </c>
      <c r="W112" s="124"/>
      <c r="X112" s="64" t="s">
        <v>493</v>
      </c>
      <c r="Y112" s="125"/>
      <c r="AA112" s="208"/>
    </row>
    <row r="113" spans="1:27" s="4" customFormat="1" ht="99.75" customHeight="1" x14ac:dyDescent="0.2">
      <c r="A113" s="44"/>
      <c r="B113" s="15"/>
      <c r="C113" s="175"/>
      <c r="D113" s="55">
        <v>106</v>
      </c>
      <c r="E113" s="56" t="s">
        <v>504</v>
      </c>
      <c r="F113" s="55" t="s">
        <v>489</v>
      </c>
      <c r="G113" s="69">
        <v>41365</v>
      </c>
      <c r="H113" s="57">
        <v>41518</v>
      </c>
      <c r="I113" s="55"/>
      <c r="J113" s="55" t="s">
        <v>505</v>
      </c>
      <c r="K113" s="55" t="s">
        <v>506</v>
      </c>
      <c r="L113" s="59"/>
      <c r="M113" s="59"/>
      <c r="N113" s="60"/>
      <c r="O113" s="61">
        <v>1</v>
      </c>
      <c r="P113" s="61"/>
      <c r="Q113" s="61"/>
      <c r="R113" s="70">
        <v>1</v>
      </c>
      <c r="S113" s="41">
        <f t="shared" si="3"/>
        <v>5.8823529411764705E-2</v>
      </c>
      <c r="T113" s="42"/>
      <c r="U113" s="43" t="s">
        <v>507</v>
      </c>
      <c r="V113" s="43" t="s">
        <v>508</v>
      </c>
      <c r="W113" s="43"/>
      <c r="X113" s="64" t="s">
        <v>493</v>
      </c>
      <c r="Y113" s="43"/>
      <c r="AA113" s="208"/>
    </row>
    <row r="114" spans="1:27" s="4" customFormat="1" ht="107.25" customHeight="1" x14ac:dyDescent="0.2">
      <c r="A114" s="44"/>
      <c r="B114" s="15"/>
      <c r="C114" s="175"/>
      <c r="D114" s="55">
        <v>107</v>
      </c>
      <c r="E114" s="123" t="s">
        <v>509</v>
      </c>
      <c r="F114" s="55" t="s">
        <v>510</v>
      </c>
      <c r="G114" s="69">
        <v>41395</v>
      </c>
      <c r="H114" s="57">
        <v>41579</v>
      </c>
      <c r="I114" s="55"/>
      <c r="J114" s="55" t="s">
        <v>511</v>
      </c>
      <c r="K114" s="55" t="s">
        <v>512</v>
      </c>
      <c r="L114" s="59"/>
      <c r="M114" s="59"/>
      <c r="N114" s="60"/>
      <c r="O114" s="61">
        <v>1</v>
      </c>
      <c r="P114" s="61"/>
      <c r="Q114" s="61"/>
      <c r="R114" s="70">
        <v>1</v>
      </c>
      <c r="S114" s="41">
        <f t="shared" si="3"/>
        <v>5.8823529411764705E-2</v>
      </c>
      <c r="T114" s="42"/>
      <c r="U114" s="64" t="s">
        <v>539</v>
      </c>
      <c r="V114" s="64" t="s">
        <v>513</v>
      </c>
      <c r="W114" s="43"/>
      <c r="X114" s="64" t="s">
        <v>493</v>
      </c>
      <c r="Y114" s="43"/>
      <c r="AA114" s="208"/>
    </row>
    <row r="115" spans="1:27" s="4" customFormat="1" ht="99.75" x14ac:dyDescent="0.2">
      <c r="A115" s="44"/>
      <c r="B115" s="15"/>
      <c r="C115" s="175"/>
      <c r="D115" s="55">
        <v>108</v>
      </c>
      <c r="E115" s="123" t="s">
        <v>514</v>
      </c>
      <c r="F115" s="55" t="s">
        <v>510</v>
      </c>
      <c r="G115" s="69">
        <v>41306</v>
      </c>
      <c r="H115" s="57">
        <v>41609</v>
      </c>
      <c r="I115" s="55"/>
      <c r="J115" s="55" t="s">
        <v>515</v>
      </c>
      <c r="K115" s="55" t="s">
        <v>516</v>
      </c>
      <c r="L115" s="59"/>
      <c r="M115" s="59"/>
      <c r="N115" s="60"/>
      <c r="O115" s="61">
        <v>1</v>
      </c>
      <c r="P115" s="61"/>
      <c r="Q115" s="62"/>
      <c r="R115" s="70">
        <v>1</v>
      </c>
      <c r="S115" s="41">
        <f t="shared" si="3"/>
        <v>5.8823529411764705E-2</v>
      </c>
      <c r="T115" s="42"/>
      <c r="U115" s="43" t="s">
        <v>517</v>
      </c>
      <c r="V115" s="64" t="s">
        <v>518</v>
      </c>
      <c r="W115" s="126">
        <v>11971499</v>
      </c>
      <c r="X115" s="64" t="s">
        <v>493</v>
      </c>
      <c r="Y115" s="64"/>
      <c r="AA115" s="208"/>
    </row>
    <row r="116" spans="1:27" ht="14.25" customHeight="1" x14ac:dyDescent="0.25">
      <c r="B116" s="127" t="s">
        <v>519</v>
      </c>
      <c r="D116" s="5"/>
      <c r="E116" s="128"/>
      <c r="F116" s="5"/>
      <c r="G116" s="5"/>
      <c r="H116" s="5"/>
      <c r="I116" s="5"/>
      <c r="J116" s="128"/>
      <c r="K116" s="129" t="s">
        <v>520</v>
      </c>
      <c r="L116" s="5"/>
      <c r="M116" s="128"/>
      <c r="N116" s="128"/>
      <c r="O116" s="5"/>
      <c r="P116" s="128"/>
      <c r="Q116" s="130"/>
      <c r="R116" s="131"/>
      <c r="W116" s="1"/>
      <c r="Y116" s="132"/>
    </row>
    <row r="117" spans="1:27" ht="12" customHeight="1" x14ac:dyDescent="0.25">
      <c r="B117" s="133" t="s">
        <v>521</v>
      </c>
      <c r="C117" s="5"/>
      <c r="D117" s="5"/>
      <c r="E117" s="128"/>
      <c r="F117" s="5"/>
      <c r="G117" s="5"/>
      <c r="H117" s="5"/>
      <c r="I117" s="5"/>
      <c r="J117" s="128"/>
      <c r="K117" s="134" t="s">
        <v>522</v>
      </c>
      <c r="L117" s="135"/>
      <c r="M117" s="136"/>
      <c r="N117" s="136"/>
      <c r="O117" s="135"/>
      <c r="P117" s="136"/>
      <c r="Q117" s="137"/>
      <c r="R117" s="138"/>
      <c r="S117" s="139"/>
      <c r="T117" s="140"/>
      <c r="U117" s="141"/>
      <c r="V117" s="141"/>
      <c r="W117" s="140"/>
      <c r="X117" s="140"/>
      <c r="Y117" s="142"/>
    </row>
    <row r="118" spans="1:27" ht="15" x14ac:dyDescent="0.25">
      <c r="B118" s="143"/>
      <c r="C118" s="5"/>
      <c r="D118" s="5"/>
      <c r="E118" s="128"/>
      <c r="F118" s="5"/>
      <c r="G118" s="5"/>
      <c r="H118" s="5"/>
      <c r="I118" s="5"/>
      <c r="J118" s="128"/>
      <c r="K118" s="134" t="s">
        <v>523</v>
      </c>
      <c r="L118" s="135"/>
      <c r="M118" s="136"/>
      <c r="N118" s="136"/>
      <c r="O118" s="135"/>
      <c r="P118" s="136"/>
      <c r="Q118" s="137"/>
      <c r="R118" s="138"/>
      <c r="S118" s="139"/>
      <c r="T118" s="140"/>
      <c r="U118" s="141"/>
      <c r="V118" s="141"/>
      <c r="W118" s="140"/>
      <c r="X118" s="140"/>
      <c r="Y118" s="142"/>
    </row>
    <row r="119" spans="1:27" ht="15.75" thickBot="1" x14ac:dyDescent="0.3">
      <c r="B119" s="144"/>
      <c r="C119" s="145"/>
      <c r="D119" s="146"/>
      <c r="E119" s="147"/>
      <c r="F119" s="146"/>
      <c r="G119" s="146"/>
      <c r="H119" s="146"/>
      <c r="I119" s="146"/>
      <c r="J119" s="147"/>
      <c r="K119" s="148" t="s">
        <v>524</v>
      </c>
      <c r="L119" s="146"/>
      <c r="M119" s="147"/>
      <c r="N119" s="147"/>
      <c r="O119" s="146"/>
      <c r="P119" s="147"/>
      <c r="Q119" s="149"/>
      <c r="R119" s="150"/>
      <c r="S119" s="151"/>
      <c r="T119" s="145"/>
      <c r="U119" s="152"/>
      <c r="V119" s="152"/>
      <c r="W119" s="1"/>
      <c r="X119" s="145"/>
      <c r="Y119" s="132"/>
    </row>
    <row r="120" spans="1:27" x14ac:dyDescent="0.2">
      <c r="W120" s="153"/>
      <c r="Y120" s="153"/>
    </row>
    <row r="127" spans="1:27" ht="29.25" hidden="1" customHeight="1" x14ac:dyDescent="0.2">
      <c r="D127" s="206" t="s">
        <v>8</v>
      </c>
      <c r="E127" s="206"/>
      <c r="F127" s="206" t="s">
        <v>21</v>
      </c>
      <c r="G127" s="206" t="s">
        <v>9</v>
      </c>
      <c r="H127" s="206"/>
      <c r="I127" s="206"/>
      <c r="J127" s="183" t="s">
        <v>25</v>
      </c>
      <c r="K127" s="207" t="s">
        <v>26</v>
      </c>
    </row>
    <row r="128" spans="1:27" ht="15.75" hidden="1" customHeight="1" x14ac:dyDescent="0.2">
      <c r="D128" s="154" t="s">
        <v>19</v>
      </c>
      <c r="E128" s="154" t="s">
        <v>20</v>
      </c>
      <c r="F128" s="206"/>
      <c r="G128" s="28" t="s">
        <v>22</v>
      </c>
      <c r="H128" s="154" t="s">
        <v>23</v>
      </c>
      <c r="I128" s="154" t="s">
        <v>24</v>
      </c>
      <c r="J128" s="183"/>
      <c r="K128" s="207"/>
    </row>
    <row r="129" spans="4:11" ht="38.25" hidden="1" x14ac:dyDescent="0.2">
      <c r="D129" s="155">
        <v>42</v>
      </c>
      <c r="E129" s="156" t="s">
        <v>525</v>
      </c>
      <c r="F129" s="155" t="s">
        <v>229</v>
      </c>
      <c r="G129" s="157">
        <v>41306</v>
      </c>
      <c r="H129" s="158">
        <v>41609</v>
      </c>
      <c r="I129" s="155"/>
      <c r="J129" s="198">
        <v>1</v>
      </c>
      <c r="K129" s="201" t="s">
        <v>526</v>
      </c>
    </row>
    <row r="130" spans="4:11" ht="25.5" hidden="1" x14ac:dyDescent="0.2">
      <c r="D130" s="155">
        <v>43</v>
      </c>
      <c r="E130" s="156" t="s">
        <v>527</v>
      </c>
      <c r="F130" s="155" t="s">
        <v>229</v>
      </c>
      <c r="G130" s="157">
        <v>41365</v>
      </c>
      <c r="H130" s="158">
        <v>41609</v>
      </c>
      <c r="I130" s="155"/>
      <c r="J130" s="199"/>
      <c r="K130" s="202"/>
    </row>
    <row r="131" spans="4:11" ht="38.25" hidden="1" x14ac:dyDescent="0.2">
      <c r="D131" s="155">
        <v>44</v>
      </c>
      <c r="E131" s="156" t="s">
        <v>240</v>
      </c>
      <c r="F131" s="155" t="s">
        <v>241</v>
      </c>
      <c r="G131" s="157">
        <v>41518</v>
      </c>
      <c r="H131" s="158">
        <v>41609</v>
      </c>
      <c r="I131" s="155"/>
      <c r="J131" s="200"/>
      <c r="K131" s="203"/>
    </row>
    <row r="132" spans="4:11" hidden="1" x14ac:dyDescent="0.2"/>
    <row r="133" spans="4:11" hidden="1" x14ac:dyDescent="0.2"/>
  </sheetData>
  <autoFilter ref="E7:H119"/>
  <mergeCells count="44">
    <mergeCell ref="J129:J131"/>
    <mergeCell ref="K129:K131"/>
    <mergeCell ref="J92:J94"/>
    <mergeCell ref="K92:K94"/>
    <mergeCell ref="C99:C115"/>
    <mergeCell ref="D127:E127"/>
    <mergeCell ref="F127:F128"/>
    <mergeCell ref="G127:I127"/>
    <mergeCell ref="J127:J128"/>
    <mergeCell ref="K127:K128"/>
    <mergeCell ref="C38:C98"/>
    <mergeCell ref="J50:J52"/>
    <mergeCell ref="K50:K52"/>
    <mergeCell ref="U50:U52"/>
    <mergeCell ref="U53:U55"/>
    <mergeCell ref="J76:J77"/>
    <mergeCell ref="K76:K77"/>
    <mergeCell ref="J87:J90"/>
    <mergeCell ref="K87:K90"/>
    <mergeCell ref="U87:U90"/>
    <mergeCell ref="Y6:Y7"/>
    <mergeCell ref="C8:C20"/>
    <mergeCell ref="C21:C33"/>
    <mergeCell ref="E26:E29"/>
    <mergeCell ref="E31:E33"/>
    <mergeCell ref="V6:V7"/>
    <mergeCell ref="W6:W7"/>
    <mergeCell ref="X6:X7"/>
    <mergeCell ref="C34:C37"/>
    <mergeCell ref="R6:S6"/>
    <mergeCell ref="T6:T7"/>
    <mergeCell ref="U6:U7"/>
    <mergeCell ref="O6:Q6"/>
    <mergeCell ref="B6:B7"/>
    <mergeCell ref="C6:C7"/>
    <mergeCell ref="D6:E6"/>
    <mergeCell ref="G6:I6"/>
    <mergeCell ref="L6:N6"/>
    <mergeCell ref="B2:F2"/>
    <mergeCell ref="G2:V2"/>
    <mergeCell ref="W2:Y2"/>
    <mergeCell ref="B4:D4"/>
    <mergeCell ref="E4:F4"/>
    <mergeCell ref="O4:T4"/>
  </mergeCells>
  <hyperlinks>
    <hyperlink ref="U34" r:id="rId1"/>
    <hyperlink ref="U35" r:id="rId2"/>
  </hyperlinks>
  <pageMargins left="0.70866141732283472" right="0.70866141732283472" top="0.74803149606299213" bottom="0.74803149606299213" header="0.31496062992125984" footer="0.31496062992125984"/>
  <pageSetup paperSize="14" scale="46" orientation="landscape" r:id="rId3"/>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4to SEGUIMIENTO OCT-DIC </vt:lpstr>
      <vt:lpstr>'4to SEGUIMIENTO OCT-DIC '!Área_de_impresión</vt:lpstr>
      <vt:lpstr>'4to SEGUIMIENTO OCT-DIC '!Títulos_a_imprimir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FERNANDA LOPEZ MESA</dc:creator>
  <cp:lastModifiedBy>MARIA FERNANDA LOPEZ MESA</cp:lastModifiedBy>
  <dcterms:created xsi:type="dcterms:W3CDTF">2014-01-20T21:19:25Z</dcterms:created>
  <dcterms:modified xsi:type="dcterms:W3CDTF">2014-02-17T14:21:12Z</dcterms:modified>
</cp:coreProperties>
</file>