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135"/>
  </bookViews>
  <sheets>
    <sheet name="Indicadores" sheetId="1" r:id="rId1"/>
    <sheet name="Cumplto Objetivo Q" sheetId="2" r:id="rId2"/>
    <sheet name="No. Indicadores" sheetId="3" r:id="rId3"/>
    <sheet name="Control cambios" sheetId="4" state="hidden" r:id="rId4"/>
    <sheet name="Hoja1" sheetId="5" state="hidden" r:id="rId5"/>
  </sheets>
  <definedNames>
    <definedName name="_xlnm._FilterDatabase" localSheetId="3" hidden="1">'Control cambios'!$A$2:$D$36</definedName>
    <definedName name="_xlnm._FilterDatabase" localSheetId="0" hidden="1">Indicadores!$A$12:$AT$87</definedName>
    <definedName name="_xlnm.Print_Area" localSheetId="3">'Control cambios'!$A$1:$D$19</definedName>
  </definedNames>
  <calcPr calcId="145621"/>
</workbook>
</file>

<file path=xl/calcChain.xml><?xml version="1.0" encoding="utf-8"?>
<calcChain xmlns="http://schemas.openxmlformats.org/spreadsheetml/2006/main">
  <c r="AM81" i="1" l="1"/>
  <c r="AM79" i="1"/>
  <c r="AM74" i="1"/>
  <c r="AM73" i="1"/>
  <c r="AM72" i="1"/>
  <c r="AM58" i="1"/>
  <c r="AM75" i="1"/>
  <c r="AM64" i="1"/>
  <c r="AM14" i="1"/>
  <c r="S35" i="1"/>
  <c r="S19" i="1"/>
  <c r="S22" i="1"/>
  <c r="O52" i="1"/>
  <c r="Q52" i="1"/>
  <c r="S52" i="1"/>
  <c r="S53" i="1"/>
  <c r="Q53" i="1"/>
  <c r="O53" i="1"/>
  <c r="AM53" i="1" s="1"/>
  <c r="S44" i="1"/>
  <c r="AM44" i="1" s="1"/>
  <c r="S76" i="1"/>
  <c r="AM76" i="1" s="1"/>
  <c r="S27" i="1"/>
  <c r="AM52" i="1" l="1"/>
  <c r="AM37" i="1"/>
  <c r="AM35" i="1"/>
  <c r="AM27" i="1"/>
  <c r="AM19" i="1"/>
  <c r="AM34" i="1" l="1"/>
  <c r="AM40" i="1"/>
  <c r="S67" i="1" l="1"/>
  <c r="S66" i="1"/>
  <c r="S57" i="1"/>
  <c r="Q66" i="1"/>
  <c r="Q57" i="1"/>
  <c r="O67" i="1"/>
  <c r="O66" i="1"/>
  <c r="O57" i="1"/>
  <c r="AM57" i="1" l="1"/>
  <c r="AM67" i="1"/>
  <c r="AM43" i="1"/>
  <c r="AK21" i="1"/>
  <c r="AK30" i="1" l="1"/>
  <c r="AM26" i="1" l="1"/>
  <c r="AK82" i="1" l="1"/>
  <c r="AK80" i="1"/>
  <c r="AE28" i="1" l="1"/>
  <c r="AK16" i="1" l="1"/>
  <c r="Y19" i="1"/>
  <c r="AK85" i="1" l="1"/>
  <c r="AK17" i="1"/>
  <c r="AK65" i="1" l="1"/>
  <c r="AK58" i="1"/>
  <c r="AK59" i="1"/>
  <c r="AK49" i="1"/>
  <c r="AK48" i="1"/>
  <c r="Y48" i="1"/>
  <c r="Y47" i="1"/>
  <c r="AK46" i="1"/>
  <c r="AK45" i="1"/>
  <c r="AK76" i="1" l="1"/>
  <c r="AK71" i="1"/>
  <c r="AK69" i="1"/>
  <c r="AK68" i="1"/>
  <c r="AK67" i="1"/>
  <c r="AK61" i="1"/>
  <c r="AK57" i="1"/>
  <c r="AK55" i="1"/>
  <c r="AK54" i="1"/>
  <c r="AK53" i="1"/>
  <c r="AK52" i="1"/>
  <c r="AK50" i="1"/>
  <c r="AK47" i="1"/>
  <c r="AK44" i="1"/>
  <c r="AK42" i="1"/>
  <c r="AK41" i="1"/>
  <c r="AK36" i="1"/>
  <c r="AK31" i="1"/>
  <c r="AK28" i="1"/>
  <c r="AK27" i="1"/>
  <c r="AK25" i="1"/>
  <c r="AK19" i="1"/>
  <c r="AK13" i="1"/>
  <c r="AM13" i="1" s="1"/>
  <c r="AK14" i="1"/>
  <c r="AK15" i="1"/>
  <c r="AK18" i="1"/>
  <c r="AK51" i="1"/>
  <c r="AK56" i="1"/>
  <c r="AK66" i="1"/>
  <c r="AK77" i="1"/>
  <c r="O56" i="1"/>
  <c r="W30" i="1"/>
  <c r="AM83" i="1" l="1"/>
  <c r="AM84" i="1"/>
  <c r="AM85" i="1"/>
  <c r="AM86" i="1"/>
  <c r="AM87" i="1"/>
  <c r="AM82" i="1"/>
  <c r="AM80" i="1"/>
  <c r="AM78" i="1"/>
  <c r="AM77" i="1"/>
  <c r="AM70" i="1"/>
  <c r="AM65" i="1"/>
  <c r="AM63" i="1"/>
  <c r="AM62" i="1"/>
  <c r="AM61" i="1"/>
  <c r="AM48" i="1"/>
  <c r="AM47" i="1"/>
  <c r="AM46" i="1"/>
  <c r="AM45" i="1"/>
  <c r="AM39" i="1"/>
  <c r="AM33" i="1"/>
  <c r="AM23" i="1"/>
  <c r="AM20" i="1"/>
  <c r="AM17" i="1"/>
  <c r="AM16" i="1"/>
  <c r="AM29" i="1"/>
  <c r="AI69" i="1" l="1"/>
  <c r="AG69" i="1"/>
  <c r="AE31" i="1" l="1"/>
  <c r="AE22" i="1"/>
  <c r="AI53" i="1"/>
  <c r="AG53" i="1"/>
  <c r="AE53" i="1"/>
  <c r="AC53" i="1"/>
  <c r="AA53" i="1"/>
  <c r="AI52" i="1"/>
  <c r="AG52" i="1"/>
  <c r="AE52" i="1"/>
  <c r="AC52" i="1"/>
  <c r="AA52" i="1"/>
  <c r="AE75" i="1"/>
  <c r="AI30" i="1"/>
  <c r="AG30" i="1"/>
  <c r="AI59" i="1"/>
  <c r="AG59" i="1"/>
  <c r="AI66" i="1"/>
  <c r="Y71" i="1" l="1"/>
  <c r="AM71" i="1" s="1"/>
  <c r="AE19" i="1" l="1"/>
  <c r="Y32" i="1"/>
  <c r="AM32" i="1" s="1"/>
  <c r="Y31" i="1"/>
  <c r="Y75" i="1"/>
  <c r="AE25" i="1"/>
  <c r="AE42" i="1"/>
  <c r="Y55" i="1"/>
  <c r="Y68" i="1"/>
  <c r="AE15" i="1"/>
  <c r="AE14" i="1"/>
  <c r="Y14" i="1"/>
  <c r="Y18" i="1" l="1"/>
  <c r="AM18" i="1" s="1"/>
  <c r="W52" i="1"/>
  <c r="Y44" i="1"/>
  <c r="S15" i="1"/>
  <c r="AM15" i="1" s="1"/>
  <c r="AE41" i="1"/>
  <c r="Y59" i="1"/>
  <c r="W59" i="1"/>
  <c r="W57" i="1"/>
  <c r="W56" i="1"/>
  <c r="Y66" i="1"/>
  <c r="Y27" i="1"/>
  <c r="Y28" i="1"/>
  <c r="AE27" i="1"/>
  <c r="Y54" i="1"/>
  <c r="S50" i="1" l="1"/>
  <c r="AM50" i="1" s="1"/>
  <c r="S51" i="1"/>
  <c r="AM51" i="1" s="1"/>
  <c r="S42" i="1"/>
  <c r="AM42" i="1" s="1"/>
  <c r="AE69" i="1"/>
  <c r="AC69" i="1"/>
  <c r="AA69" i="1"/>
  <c r="AE68" i="1"/>
  <c r="AE59" i="1"/>
  <c r="AC59" i="1"/>
  <c r="AG57" i="1"/>
  <c r="AG56" i="1"/>
  <c r="AE54" i="1"/>
  <c r="Y52" i="1"/>
  <c r="AE30" i="1"/>
  <c r="AC30" i="1"/>
  <c r="AA30" i="1"/>
  <c r="AE57" i="1"/>
  <c r="AA59" i="1"/>
  <c r="U59" i="1"/>
  <c r="AM59" i="1" s="1"/>
  <c r="AA57" i="1"/>
  <c r="Y57" i="1"/>
  <c r="S55" i="1"/>
  <c r="AM55" i="1" s="1"/>
  <c r="Y53" i="1"/>
  <c r="Y51" i="1"/>
  <c r="Y50" i="1"/>
  <c r="Y42" i="1"/>
  <c r="AM36" i="1"/>
  <c r="Y30" i="1"/>
  <c r="Y25" i="1"/>
  <c r="S25" i="1"/>
  <c r="AM25" i="1" s="1"/>
  <c r="Y21" i="1"/>
  <c r="AM21" i="1" s="1"/>
  <c r="D14" i="2"/>
  <c r="S56" i="1"/>
  <c r="Q56" i="1"/>
  <c r="AI56" i="1"/>
  <c r="AI57" i="1"/>
  <c r="S41" i="1"/>
  <c r="AM41" i="1" s="1"/>
  <c r="Y41" i="1"/>
  <c r="AC57" i="1"/>
  <c r="AE55" i="1"/>
  <c r="Y56" i="1"/>
  <c r="AA56" i="1"/>
  <c r="AC56" i="1"/>
  <c r="Y15" i="1"/>
  <c r="S28" i="1"/>
  <c r="AM28" i="1" s="1"/>
  <c r="C21" i="3"/>
  <c r="AM22" i="1"/>
  <c r="Y22" i="1"/>
  <c r="S31" i="1"/>
  <c r="AM31" i="1" s="1"/>
  <c r="W69" i="1"/>
  <c r="Y69" i="1"/>
  <c r="U66" i="1"/>
  <c r="AM66" i="1" s="1"/>
  <c r="W66" i="1"/>
  <c r="AA66" i="1"/>
  <c r="AC66" i="1"/>
  <c r="AE66" i="1"/>
  <c r="AG66" i="1"/>
  <c r="W67" i="1"/>
  <c r="AA67" i="1"/>
  <c r="AE67" i="1"/>
  <c r="AI67" i="1"/>
  <c r="Y76" i="1"/>
  <c r="AE76" i="1"/>
  <c r="AC49" i="1"/>
  <c r="Q90" i="1" l="1"/>
  <c r="AM56" i="1"/>
  <c r="U90" i="1"/>
  <c r="C7" i="2"/>
  <c r="AM49" i="1"/>
  <c r="C12" i="2"/>
  <c r="S90" i="1"/>
  <c r="O90" i="1"/>
  <c r="O92" i="1" l="1"/>
  <c r="C8" i="2"/>
  <c r="C6" i="2"/>
  <c r="C11" i="2"/>
  <c r="C9" i="2"/>
  <c r="C10" i="2"/>
  <c r="C14" i="2" l="1"/>
</calcChain>
</file>

<file path=xl/sharedStrings.xml><?xml version="1.0" encoding="utf-8"?>
<sst xmlns="http://schemas.openxmlformats.org/spreadsheetml/2006/main" count="842" uniqueCount="333">
  <si>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</si>
  <si>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</si>
  <si>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</si>
  <si>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</si>
  <si>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</si>
  <si>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</si>
  <si>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</si>
  <si>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</si>
  <si>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</si>
  <si>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</si>
  <si>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</si>
  <si>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</si>
  <si>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</si>
  <si>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</si>
  <si>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</si>
  <si>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</si>
  <si>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</si>
  <si>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</si>
  <si>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</si>
  <si>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</si>
  <si>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</si>
  <si>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</si>
  <si>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</si>
  <si>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</si>
  <si>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</si>
  <si>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</si>
  <si>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</si>
  <si>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</si>
  <si>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</si>
  <si>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</si>
  <si>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</si>
  <si>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</si>
  <si>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</si>
  <si>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</si>
  <si>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</si>
  <si>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</si>
  <si>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</si>
  <si>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</si>
  <si>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</si>
  <si>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</si>
  <si>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</si>
  <si>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</si>
  <si>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</si>
  <si>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</si>
  <si>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</si>
  <si>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</si>
  <si>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</si>
  <si>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</si>
  <si>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</si>
  <si>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</si>
  <si>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</si>
  <si>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</si>
  <si>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</si>
  <si>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</si>
  <si>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</si>
  <si>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</si>
  <si>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</si>
  <si>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</si>
  <si>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</si>
  <si>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</si>
  <si>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</si>
  <si>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</si>
  <si>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</si>
  <si>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</si>
  <si>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</si>
  <si>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</si>
  <si>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</si>
  <si>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</si>
  <si>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</si>
  <si>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</si>
  <si>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</si>
  <si>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</si>
  <si>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</si>
  <si>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</si>
  <si>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</si>
  <si>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</si>
  <si>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</si>
  <si>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</si>
  <si>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</si>
  <si>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</si>
  <si>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</si>
  <si>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</si>
  <si>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</si>
  <si>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</si>
  <si>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</si>
  <si>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</si>
  <si>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</si>
  <si>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</si>
  <si>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</si>
  <si>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</si>
  <si>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</si>
  <si>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</si>
  <si>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</si>
  <si>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</si>
  <si>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</si>
  <si>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</si>
  <si>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</si>
  <si>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</si>
  <si>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</si>
  <si>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</si>
  <si>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</si>
  <si>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</si>
  <si>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&gt;=2 días</t>
  </si>
  <si>
    <t>PROMEDIO DÍAS DE TRAMITES POSESIONES</t>
  </si>
  <si>
    <t>∑ dias hábiles utilizados para tramitar posesiones con el cumplimiento de requistos / No. de posesiones tramitadas con el cumplimiento de requistos</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</si>
  <si>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</si>
  <si>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</si>
  <si>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</si>
  <si>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</si>
  <si>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</si>
  <si>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</si>
  <si>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</si>
  <si>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</si>
  <si>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</si>
  <si>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</si>
  <si>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</si>
  <si>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</si>
  <si>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</si>
  <si>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</si>
  <si>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</si>
  <si>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</si>
  <si>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</si>
  <si>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</si>
  <si>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</si>
  <si>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</si>
  <si>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</si>
  <si>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</si>
  <si>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</si>
  <si>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</si>
  <si>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</si>
  <si>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</si>
  <si>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</si>
  <si>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</si>
  <si>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</si>
  <si>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</si>
  <si>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</si>
  <si>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</si>
  <si>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</si>
  <si>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</si>
  <si>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</si>
  <si>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</si>
  <si>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</si>
  <si>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</si>
  <si>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</si>
  <si>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</si>
  <si>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</si>
  <si>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</si>
  <si>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</si>
  <si>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</si>
  <si>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</si>
  <si>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</si>
  <si>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</si>
  <si>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</si>
  <si>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</si>
  <si>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</si>
  <si>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</si>
  <si>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</si>
  <si>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</si>
  <si>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</si>
  <si>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</si>
  <si>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</si>
  <si>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</si>
  <si>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</si>
  <si>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</si>
  <si>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</si>
  <si>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</si>
  <si>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</si>
  <si>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</si>
  <si>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</si>
  <si>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</si>
  <si>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</si>
  <si>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</si>
  <si>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</si>
  <si>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</si>
  <si>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</si>
  <si>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</si>
  <si>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</si>
  <si>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</si>
  <si>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</si>
  <si>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</si>
  <si>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</si>
  <si>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</si>
  <si>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</si>
  <si>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</si>
  <si>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</si>
  <si>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</si>
  <si>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</si>
  <si>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</si>
  <si>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</si>
  <si>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</si>
  <si>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</si>
  <si>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</si>
  <si>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</si>
  <si>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</si>
  <si>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</si>
  <si>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</si>
  <si>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</si>
  <si>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</si>
  <si>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</si>
  <si>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</si>
  <si>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</si>
  <si>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</si>
  <si>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</si>
  <si>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</si>
  <si>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</si>
  <si>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</si>
  <si>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</si>
  <si>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</si>
  <si>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</si>
  <si>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</si>
  <si>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</si>
  <si>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</si>
  <si>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</si>
  <si>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</si>
  <si>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</si>
  <si>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</si>
  <si>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</si>
  <si>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</si>
  <si>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</si>
  <si>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</si>
  <si>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</si>
  <si>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</si>
  <si>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</si>
  <si>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</si>
  <si>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</si>
  <si>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</si>
  <si>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</si>
  <si>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</si>
  <si>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</si>
  <si>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</si>
  <si>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</si>
  <si>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</si>
  <si>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</si>
  <si>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</si>
  <si>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</si>
  <si>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</si>
  <si>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</si>
  <si>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</si>
  <si>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</si>
  <si>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</si>
  <si>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</si>
  <si>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</si>
  <si>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</si>
  <si>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</si>
  <si>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</si>
  <si>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</si>
  <si>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</si>
  <si>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</si>
  <si>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</si>
  <si>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</si>
  <si>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</si>
  <si>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</si>
  <si>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</si>
  <si>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</si>
  <si>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</si>
  <si>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</si>
  <si>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</si>
  <si>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</si>
  <si>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</si>
  <si>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</si>
  <si>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</si>
  <si>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</si>
  <si>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</si>
  <si>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</si>
  <si>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</si>
  <si>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</si>
  <si>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</si>
  <si>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</si>
  <si>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</si>
  <si>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</si>
  <si>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</si>
  <si>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</si>
  <si>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</si>
  <si>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</si>
  <si>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</si>
  <si>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</si>
  <si>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</si>
  <si>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</si>
  <si>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</si>
  <si>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</si>
  <si>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</si>
  <si>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</si>
  <si>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</si>
  <si>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</si>
  <si>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</si>
  <si>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</si>
  <si>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</si>
  <si>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</si>
  <si>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</si>
  <si>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</si>
  <si>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</si>
  <si>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</si>
  <si>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</si>
  <si>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</si>
  <si>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</si>
  <si>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</si>
  <si>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</si>
  <si>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</si>
  <si>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</si>
  <si>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</si>
  <si>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</si>
  <si>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</si>
  <si>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</si>
  <si>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</si>
  <si>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</si>
  <si>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</si>
  <si>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</si>
  <si>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</si>
  <si>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</si>
  <si>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</si>
  <si>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</si>
  <si>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</si>
  <si>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</si>
  <si>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</si>
  <si>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</si>
  <si>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</si>
  <si>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</si>
  <si>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</si>
  <si>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</si>
  <si>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NR</t>
  </si>
  <si>
    <t>COBERTURA PROCESOS AUDITADOS</t>
  </si>
  <si>
    <t>COMPARATIVO DE ENTIDADES QUE REPORTAN</t>
  </si>
  <si>
    <t>diciembre</t>
  </si>
  <si>
    <t>marzo-diciembre</t>
  </si>
  <si>
    <t>marzo-junio-septiembre-diciembre</t>
  </si>
  <si>
    <t>solo se reporto el mes de marzo</t>
  </si>
  <si>
    <t>NO REPORTO</t>
  </si>
  <si>
    <t>DECISIONES SANCIONATORIAS REALIZADAS</t>
  </si>
  <si>
    <t>No. Decisiones sancionatorias caducadas / No. decisiones sancionatorias</t>
  </si>
  <si>
    <t>Fecha de corte: 31 de marzo de 2019</t>
  </si>
  <si>
    <t>Fecha de corte: 31 de  marzo 2019</t>
  </si>
  <si>
    <t>Elaborado el:  26 de abril de 2019</t>
  </si>
  <si>
    <t>(No. de actas de disposición final recibidas del gestor externo por tipo de residuo peligroso/ Tipo de residuos peligrosos entregados al gestor externo para disposición final)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</si>
</sst>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
    <numFmt numFmtId="165" formatCode="0.0"/>
    <numFmt numFmtId="166" formatCode="_-* #,##0.0000_-;\-* #,##0.0000_-;_-* &quot;-&quot;??_-;_-@_-"/>
    <numFmt numFmtId="167" formatCode="_-* #,##0_-;\-* #,##0_-;_-* &quot;-&quot;??_-;_-@_-"/>
  </numFmts>
  <fonts count="53"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2"/>
      <color rgb="FF00B050"/>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
      <sz val="10"/>
      <name val="Cambria"/>
      <family val="1"/>
      <scheme val="major"/>
    </font>
    <font>
      <b/>
      <sz val="10"/>
      <name val="Cambria"/>
      <family val="1"/>
      <scheme val="major"/>
    </font>
    <font>
      <sz val="10"/>
      <color theme="1"/>
      <name val="Cambria"/>
      <family val="1"/>
      <scheme val="major"/>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5">
    <xf numFmtId="0" fontId="0" fillId="0" borderId="0"/>
    <xf numFmtId="0" fontId="7" fillId="0" borderId="0"/>
    <xf numFmtId="9"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325">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0" fontId="38" fillId="0" borderId="11" xfId="0" applyFont="1" applyFill="1" applyBorder="1" applyProtection="1"/>
    <xf numFmtId="0" fontId="10" fillId="0" borderId="0" xfId="0" applyFont="1" applyBorder="1" applyAlignment="1" applyProtection="1">
      <alignment vertical="center" wrapText="1"/>
    </xf>
    <xf numFmtId="0" fontId="42" fillId="0" borderId="27" xfId="0" applyFont="1" applyFill="1" applyBorder="1" applyAlignment="1" applyProtection="1">
      <alignment horizontal="center" vertical="center"/>
    </xf>
    <xf numFmtId="1" fontId="43" fillId="7" borderId="23" xfId="2" applyNumberFormat="1" applyFont="1" applyFill="1" applyBorder="1" applyAlignment="1" applyProtection="1">
      <alignment horizontal="center" vertical="center" wrapText="1"/>
    </xf>
    <xf numFmtId="1" fontId="44"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5"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9" fontId="10" fillId="17" borderId="23" xfId="2" applyFont="1" applyFill="1" applyBorder="1" applyAlignment="1" applyProtection="1">
      <alignment horizontal="center" vertical="center" wrapText="1"/>
    </xf>
    <xf numFmtId="9" fontId="10" fillId="16" borderId="23" xfId="2" applyFont="1" applyFill="1" applyBorder="1" applyAlignment="1" applyProtection="1">
      <alignment horizontal="center" vertical="center" wrapText="1"/>
    </xf>
    <xf numFmtId="1" fontId="10" fillId="16" borderId="23" xfId="2" applyNumberFormat="1"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0" fontId="22" fillId="13" borderId="30" xfId="0" applyFont="1" applyFill="1" applyBorder="1" applyAlignment="1" applyProtection="1">
      <alignment horizontal="left" vertical="center" wrapText="1"/>
    </xf>
    <xf numFmtId="9" fontId="29" fillId="0" borderId="0" xfId="2" applyFont="1" applyAlignment="1" applyProtection="1">
      <alignment horizontal="center" vertical="center" wrapText="1"/>
    </xf>
    <xf numFmtId="9" fontId="10" fillId="0" borderId="0" xfId="2" applyFont="1" applyBorder="1" applyAlignment="1" applyProtection="1">
      <alignment vertical="center" wrapText="1"/>
    </xf>
    <xf numFmtId="9" fontId="5" fillId="0" borderId="0" xfId="2" applyFont="1" applyBorder="1" applyAlignment="1" applyProtection="1">
      <alignment horizontal="center" vertical="center" wrapText="1"/>
    </xf>
    <xf numFmtId="9" fontId="41" fillId="6" borderId="0" xfId="2" applyFont="1" applyFill="1" applyBorder="1" applyAlignment="1" applyProtection="1">
      <alignment horizontal="center" vertical="center" wrapText="1"/>
    </xf>
    <xf numFmtId="9" fontId="29" fillId="7" borderId="21" xfId="2" applyFont="1" applyFill="1" applyBorder="1" applyAlignment="1" applyProtection="1">
      <alignment horizontal="center" vertical="center" wrapText="1"/>
    </xf>
    <xf numFmtId="9" fontId="30" fillId="6" borderId="31" xfId="2" applyFont="1" applyFill="1" applyBorder="1" applyAlignment="1" applyProtection="1">
      <alignment horizontal="center" vertical="center"/>
    </xf>
    <xf numFmtId="9" fontId="30" fillId="6" borderId="32" xfId="2" applyFont="1" applyFill="1" applyBorder="1" applyAlignment="1" applyProtection="1">
      <alignment horizontal="center" vertical="center"/>
    </xf>
    <xf numFmtId="9" fontId="29" fillId="6" borderId="33" xfId="2" applyFont="1" applyFill="1" applyBorder="1" applyAlignment="1" applyProtection="1">
      <alignment horizontal="center" vertical="center" wrapText="1"/>
    </xf>
    <xf numFmtId="9" fontId="29" fillId="0" borderId="0" xfId="2" applyFont="1" applyFill="1" applyAlignment="1" applyProtection="1">
      <alignment horizontal="center" vertical="center" wrapText="1"/>
    </xf>
    <xf numFmtId="9" fontId="33" fillId="0" borderId="0" xfId="2" applyFont="1" applyFill="1" applyAlignment="1" applyProtection="1">
      <alignment horizontal="center" vertical="center" wrapText="1"/>
    </xf>
    <xf numFmtId="0" fontId="22" fillId="18" borderId="3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xf>
    <xf numFmtId="0" fontId="0" fillId="0" borderId="0" xfId="0" applyFill="1" applyBorder="1"/>
    <xf numFmtId="0" fontId="2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9" fontId="21" fillId="0" borderId="0" xfId="2"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9" fontId="21" fillId="0" borderId="0" xfId="2" applyNumberFormat="1" applyFont="1" applyFill="1" applyBorder="1" applyAlignment="1" applyProtection="1">
      <alignment horizontal="center" vertical="center"/>
    </xf>
    <xf numFmtId="9" fontId="21" fillId="0" borderId="0" xfId="2"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10" fontId="22" fillId="0" borderId="0" xfId="0" applyNumberFormat="1" applyFont="1" applyFill="1" applyBorder="1" applyAlignment="1" applyProtection="1">
      <alignment horizontal="left" vertical="center" wrapText="1"/>
    </xf>
    <xf numFmtId="10" fontId="2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 fontId="38" fillId="0" borderId="0" xfId="2" applyNumberFormat="1" applyFont="1" applyFill="1" applyBorder="1" applyAlignment="1" applyProtection="1">
      <alignment horizontal="center" vertical="center"/>
    </xf>
    <xf numFmtId="0" fontId="50" fillId="10" borderId="11" xfId="0" applyFont="1" applyFill="1" applyBorder="1" applyAlignment="1" applyProtection="1">
      <alignment horizontal="left" vertical="center" wrapText="1"/>
    </xf>
    <xf numFmtId="0" fontId="51" fillId="10" borderId="11" xfId="0" applyFont="1" applyFill="1" applyBorder="1" applyAlignment="1" applyProtection="1">
      <alignment horizontal="left" vertical="center" wrapText="1"/>
    </xf>
    <xf numFmtId="0" fontId="51" fillId="0" borderId="11" xfId="0" applyFont="1" applyFill="1" applyBorder="1" applyAlignment="1" applyProtection="1">
      <alignment horizontal="left" vertical="center" wrapText="1"/>
    </xf>
    <xf numFmtId="0" fontId="52" fillId="0" borderId="11" xfId="0" applyFont="1" applyFill="1" applyBorder="1" applyAlignment="1">
      <alignment horizontal="left" vertical="center"/>
    </xf>
    <xf numFmtId="0" fontId="0" fillId="0" borderId="11" xfId="0" applyFill="1" applyBorder="1" applyAlignment="1">
      <alignment horizontal="left" vertical="center" wrapText="1"/>
    </xf>
    <xf numFmtId="1" fontId="21" fillId="0" borderId="20" xfId="0" applyNumberFormat="1" applyFont="1" applyFill="1" applyBorder="1" applyAlignment="1" applyProtection="1">
      <alignment horizontal="center" vertical="center"/>
    </xf>
    <xf numFmtId="9" fontId="21" fillId="10" borderId="20" xfId="2"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xf>
    <xf numFmtId="0" fontId="1" fillId="0" borderId="0" xfId="0" applyFont="1" applyFill="1" applyBorder="1" applyProtection="1"/>
    <xf numFmtId="0" fontId="2" fillId="10" borderId="0" xfId="0" applyFont="1" applyFill="1" applyBorder="1" applyAlignment="1" applyProtection="1">
      <alignment horizontal="left" vertical="center" wrapText="1"/>
    </xf>
    <xf numFmtId="0" fontId="7" fillId="10" borderId="0" xfId="0" applyFont="1" applyFill="1" applyBorder="1" applyAlignment="1" applyProtection="1">
      <alignment horizontal="left" vertical="center" wrapText="1"/>
    </xf>
    <xf numFmtId="9" fontId="7" fillId="0" borderId="0" xfId="2" applyFont="1" applyFill="1" applyBorder="1" applyAlignment="1" applyProtection="1">
      <alignment horizontal="left" vertical="center" wrapText="1"/>
    </xf>
    <xf numFmtId="9" fontId="7" fillId="0" borderId="0" xfId="2" applyFont="1" applyFill="1" applyBorder="1" applyAlignment="1" applyProtection="1">
      <alignment horizontal="center" vertical="center" wrapText="1"/>
    </xf>
    <xf numFmtId="1" fontId="10" fillId="7" borderId="0" xfId="2" applyNumberFormat="1" applyFont="1" applyFill="1" applyBorder="1" applyAlignment="1" applyProtection="1">
      <alignment horizontal="center" vertical="center" wrapText="1"/>
    </xf>
    <xf numFmtId="1" fontId="29" fillId="7" borderId="0" xfId="2" applyNumberFormat="1" applyFont="1" applyFill="1" applyBorder="1" applyAlignment="1" applyProtection="1">
      <alignment horizontal="center" vertical="center" wrapText="1"/>
    </xf>
    <xf numFmtId="0" fontId="32" fillId="7" borderId="0" xfId="0" applyFont="1" applyFill="1" applyBorder="1" applyAlignment="1" applyProtection="1">
      <alignment horizontal="center" vertical="center" wrapText="1"/>
    </xf>
    <xf numFmtId="9" fontId="10" fillId="7" borderId="0" xfId="2" applyFont="1" applyFill="1" applyBorder="1" applyAlignment="1" applyProtection="1">
      <alignment horizontal="center" vertical="center" wrapText="1"/>
    </xf>
    <xf numFmtId="9" fontId="29" fillId="6" borderId="0" xfId="2" applyFont="1" applyFill="1" applyBorder="1" applyAlignment="1" applyProtection="1">
      <alignment horizontal="center" vertical="center" wrapText="1"/>
    </xf>
    <xf numFmtId="9" fontId="30" fillId="6" borderId="0" xfId="0" applyNumberFormat="1" applyFont="1" applyFill="1" applyBorder="1" applyAlignment="1" applyProtection="1">
      <alignment horizontal="center" vertical="center"/>
    </xf>
    <xf numFmtId="0" fontId="10" fillId="17" borderId="23" xfId="4" applyNumberFormat="1" applyFont="1" applyFill="1" applyBorder="1" applyAlignment="1" applyProtection="1">
      <alignment horizontal="center" vertical="center" wrapText="1"/>
    </xf>
    <xf numFmtId="0" fontId="10" fillId="13" borderId="23" xfId="2" applyNumberFormat="1" applyFont="1" applyFill="1" applyBorder="1" applyAlignment="1" applyProtection="1">
      <alignment horizontal="center" vertical="center" wrapText="1"/>
    </xf>
    <xf numFmtId="0" fontId="10" fillId="16" borderId="23"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67" fontId="10" fillId="0" borderId="25" xfId="3"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166" fontId="1" fillId="0" borderId="23" xfId="3" applyNumberFormat="1" applyFont="1" applyFill="1" applyBorder="1" applyAlignment="1" applyProtection="1">
      <alignment horizontal="center" vertical="center" wrapText="1"/>
    </xf>
    <xf numFmtId="1" fontId="10" fillId="0" borderId="9"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10" fontId="10" fillId="0" borderId="23"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164" fontId="10" fillId="17" borderId="23" xfId="2"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38" fillId="16" borderId="11" xfId="0" applyFont="1" applyFill="1" applyBorder="1" applyAlignment="1" applyProtection="1">
      <alignment horizontal="center" vertical="center" wrapText="1"/>
    </xf>
    <xf numFmtId="0" fontId="31" fillId="16" borderId="11" xfId="0"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8"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4" borderId="0" xfId="0" applyFont="1" applyFill="1" applyBorder="1" applyAlignment="1" applyProtection="1">
      <alignment horizontal="center" vertical="center" wrapText="1"/>
    </xf>
    <xf numFmtId="0" fontId="8" fillId="14" borderId="18" xfId="0" applyFont="1" applyFill="1" applyBorder="1" applyAlignment="1" applyProtection="1">
      <alignment horizontal="center" vertical="center" wrapText="1"/>
    </xf>
    <xf numFmtId="0" fontId="8" fillId="14" borderId="0" xfId="0" applyFont="1" applyFill="1" applyBorder="1" applyAlignment="1" applyProtection="1">
      <alignment horizontal="center" vertical="center"/>
    </xf>
    <xf numFmtId="0" fontId="8" fillId="14" borderId="18"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6" fillId="15" borderId="0" xfId="0" applyFont="1" applyFill="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9" fillId="6" borderId="0" xfId="0" applyFont="1" applyFill="1" applyAlignment="1" applyProtection="1">
      <alignment horizontal="center" vertical="center" wrapText="1"/>
    </xf>
    <xf numFmtId="0" fontId="2" fillId="0" borderId="11" xfId="1" applyFont="1" applyBorder="1" applyAlignment="1">
      <alignment horizontal="center"/>
    </xf>
    <xf numFmtId="0" fontId="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 fontId="10" fillId="17" borderId="23" xfId="3" applyNumberFormat="1" applyFont="1" applyFill="1" applyBorder="1" applyAlignment="1" applyProtection="1">
      <alignment horizontal="center" vertical="center" wrapText="1"/>
    </xf>
    <xf numFmtId="9" fontId="35" fillId="0" borderId="0" xfId="2" applyFont="1" applyFill="1" applyAlignment="1" applyProtection="1">
      <alignment horizontal="center" vertical="center" wrapText="1"/>
    </xf>
    <xf numFmtId="9" fontId="10" fillId="13" borderId="23" xfId="2" applyFont="1" applyFill="1" applyBorder="1" applyAlignment="1" applyProtection="1">
      <alignment horizontal="center" vertical="center" wrapText="1"/>
    </xf>
  </cellXfs>
  <cellStyles count="5">
    <cellStyle name="Millares" xfId="3" builtinId="3"/>
    <cellStyle name="Millares [0]" xfId="4" builtinId="6"/>
    <cellStyle name="Normal" xfId="0" builtinId="0"/>
    <cellStyle name="Normal 2" xfId="1"/>
    <cellStyle name="Porcentaje" xfId="2" builtinId="5"/>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0.78735638888888881</c:v>
                </c:pt>
                <c:pt idx="1">
                  <c:v>0.33333333333333331</c:v>
                </c:pt>
                <c:pt idx="2">
                  <c:v>0.39350793992557148</c:v>
                </c:pt>
                <c:pt idx="3">
                  <c:v>0</c:v>
                </c:pt>
                <c:pt idx="4">
                  <c:v>0.41752549888906143</c:v>
                </c:pt>
                <c:pt idx="5">
                  <c:v>0.94736842105263153</c:v>
                </c:pt>
                <c:pt idx="6">
                  <c:v>0.1212121212121212</c:v>
                </c:pt>
              </c:numCache>
            </c:numRef>
          </c:val>
        </c:ser>
        <c:dLbls>
          <c:showLegendKey val="0"/>
          <c:showVal val="0"/>
          <c:showCatName val="0"/>
          <c:showSerName val="0"/>
          <c:showPercent val="0"/>
          <c:showBubbleSize val="0"/>
        </c:dLbls>
        <c:gapWidth val="150"/>
        <c:shape val="cylinder"/>
        <c:axId val="282147072"/>
        <c:axId val="284696576"/>
        <c:axId val="0"/>
      </c:bar3DChart>
      <c:catAx>
        <c:axId val="282147072"/>
        <c:scaling>
          <c:orientation val="minMax"/>
        </c:scaling>
        <c:delete val="0"/>
        <c:axPos val="b"/>
        <c:numFmt formatCode="General" sourceLinked="1"/>
        <c:majorTickMark val="out"/>
        <c:minorTickMark val="none"/>
        <c:tickLblPos val="nextTo"/>
        <c:txPr>
          <a:bodyPr/>
          <a:lstStyle/>
          <a:p>
            <a:pPr>
              <a:defRPr sz="1100"/>
            </a:pPr>
            <a:endParaRPr lang="es-CO"/>
          </a:p>
        </c:txPr>
        <c:crossAx val="284696576"/>
        <c:crosses val="autoZero"/>
        <c:auto val="1"/>
        <c:lblAlgn val="ctr"/>
        <c:lblOffset val="100"/>
        <c:noMultiLvlLbl val="0"/>
      </c:catAx>
      <c:valAx>
        <c:axId val="284696576"/>
        <c:scaling>
          <c:orientation val="minMax"/>
        </c:scaling>
        <c:delete val="0"/>
        <c:axPos val="l"/>
        <c:majorGridlines/>
        <c:numFmt formatCode="0%" sourceLinked="1"/>
        <c:majorTickMark val="out"/>
        <c:minorTickMark val="none"/>
        <c:tickLblPos val="nextTo"/>
        <c:crossAx val="28214707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3</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207171968"/>
        <c:axId val="207173504"/>
        <c:axId val="0"/>
      </c:bar3DChart>
      <c:catAx>
        <c:axId val="207171968"/>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207173504"/>
        <c:crosses val="autoZero"/>
        <c:auto val="1"/>
        <c:lblAlgn val="ctr"/>
        <c:lblOffset val="100"/>
        <c:noMultiLvlLbl val="0"/>
      </c:catAx>
      <c:valAx>
        <c:axId val="207173504"/>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20717196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2060865</xdr:colOff>
      <xdr:row>1</xdr:row>
      <xdr:rowOff>51956</xdr:rowOff>
    </xdr:from>
    <xdr:to>
      <xdr:col>4</xdr:col>
      <xdr:colOff>1991592</xdr:colOff>
      <xdr:row>3</xdr:row>
      <xdr:rowOff>200171</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1910" y="277092"/>
          <a:ext cx="2268682" cy="737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0"/>
  <sheetViews>
    <sheetView showGridLines="0" tabSelected="1" zoomScale="70" zoomScaleNormal="70" workbookViewId="0">
      <pane xSplit="6" ySplit="13" topLeftCell="G14" activePane="bottomRight" state="frozen"/>
      <selection pane="topRight" activeCell="G1" sqref="G1"/>
      <selection pane="bottomLeft" activeCell="A14" sqref="A14"/>
      <selection pane="bottomRight" activeCell="E10" sqref="E10"/>
    </sheetView>
  </sheetViews>
  <sheetFormatPr baseColWidth="10" defaultColWidth="0" defaultRowHeight="18" zeroHeight="1" x14ac:dyDescent="0.25"/>
  <cols>
    <col min="1" max="1" width="5.7109375" style="142" customWidth="1"/>
    <col min="2" max="2" width="4.5703125" style="36" customWidth="1"/>
    <col min="3" max="3" width="5.85546875" style="36" customWidth="1"/>
    <col min="4" max="4" width="35" style="38" customWidth="1"/>
    <col min="5" max="5" width="32.85546875" style="38" customWidth="1"/>
    <col min="6" max="6" width="31.42578125" style="143" customWidth="1"/>
    <col min="7" max="7" width="27.7109375" style="143" customWidth="1"/>
    <col min="8" max="8" width="29.28515625" style="143" customWidth="1"/>
    <col min="9" max="9" width="18.85546875" style="144" customWidth="1"/>
    <col min="10" max="10" width="18" style="144" customWidth="1"/>
    <col min="11" max="11" width="12.28515625" style="144" customWidth="1"/>
    <col min="12" max="13" width="11.42578125" hidden="1" customWidth="1"/>
    <col min="14" max="14" width="14.85546875" style="145" customWidth="1"/>
    <col min="15" max="15" width="10.7109375" style="42" customWidth="1"/>
    <col min="16" max="16" width="14.28515625" style="145" customWidth="1"/>
    <col min="17" max="17" width="10.7109375" style="42" customWidth="1"/>
    <col min="18" max="18" width="13.5703125" style="145" customWidth="1"/>
    <col min="19" max="19" width="10.7109375" style="42" customWidth="1"/>
    <col min="20" max="20" width="14.42578125" style="43" customWidth="1"/>
    <col min="21" max="21" width="10.7109375" style="42" customWidth="1"/>
    <col min="22" max="22" width="13" style="43" customWidth="1"/>
    <col min="23" max="23" width="10.7109375" style="44" customWidth="1"/>
    <col min="24" max="24" width="14.85546875" style="43" customWidth="1"/>
    <col min="25" max="25" width="14.5703125" style="44" customWidth="1"/>
    <col min="26" max="26" width="14.28515625" style="43" customWidth="1"/>
    <col min="27" max="27" width="10.7109375" style="44" customWidth="1"/>
    <col min="28" max="28" width="16.42578125" style="43" customWidth="1"/>
    <col min="29" max="29" width="10.7109375" style="44" customWidth="1"/>
    <col min="30" max="30" width="18.7109375" style="43" customWidth="1"/>
    <col min="31" max="31" width="11.85546875" style="44" customWidth="1"/>
    <col min="32" max="32" width="16.28515625" style="43" customWidth="1"/>
    <col min="33" max="33" width="10.7109375" style="44" customWidth="1"/>
    <col min="34" max="34" width="17.140625" style="43" customWidth="1"/>
    <col min="35" max="35" width="11.85546875" style="44" bestFit="1" customWidth="1"/>
    <col min="36" max="36" width="14.42578125" style="43" customWidth="1"/>
    <col min="37" max="37" width="13" style="216" customWidth="1"/>
    <col min="38" max="38" width="5.5703125" style="146" customWidth="1"/>
    <col min="39" max="39" width="24.28515625" style="146" customWidth="1"/>
    <col min="40" max="40" width="4" style="146" customWidth="1"/>
    <col min="41" max="16384" width="0" style="146" hidden="1"/>
  </cols>
  <sheetData>
    <row r="1" spans="1:39" x14ac:dyDescent="0.25">
      <c r="D1" s="37"/>
    </row>
    <row r="2" spans="1:39" s="166" customFormat="1" ht="23.25" customHeight="1" x14ac:dyDescent="0.25">
      <c r="A2" s="164"/>
      <c r="B2" s="165"/>
      <c r="C2" s="283"/>
      <c r="D2" s="283"/>
      <c r="E2" s="283"/>
      <c r="F2" s="283"/>
      <c r="G2" s="296" t="s">
        <v>314</v>
      </c>
      <c r="H2" s="296"/>
      <c r="I2" s="296"/>
      <c r="J2" s="296"/>
      <c r="K2" s="296"/>
      <c r="L2" s="296"/>
      <c r="M2" s="296"/>
      <c r="N2" s="296"/>
      <c r="O2" s="296"/>
      <c r="P2" s="296"/>
      <c r="Q2" s="296"/>
      <c r="R2" s="296"/>
      <c r="S2" s="296"/>
      <c r="T2" s="296"/>
      <c r="U2" s="296"/>
      <c r="V2" s="190"/>
      <c r="W2" s="190"/>
      <c r="X2" s="190"/>
      <c r="Y2" s="190"/>
      <c r="Z2" s="190"/>
      <c r="AA2" s="190"/>
      <c r="AB2" s="190"/>
      <c r="AC2" s="190"/>
      <c r="AD2" s="190"/>
      <c r="AE2" s="190"/>
      <c r="AF2" s="190"/>
      <c r="AG2" s="190"/>
      <c r="AH2" s="190"/>
      <c r="AI2" s="190"/>
      <c r="AJ2" s="190"/>
      <c r="AK2" s="217"/>
      <c r="AL2" s="190"/>
      <c r="AM2" s="190"/>
    </row>
    <row r="3" spans="1:39" s="166" customFormat="1" ht="23.25" customHeight="1" x14ac:dyDescent="0.25">
      <c r="A3" s="164"/>
      <c r="B3" s="165"/>
      <c r="C3" s="283"/>
      <c r="D3" s="283"/>
      <c r="E3" s="283"/>
      <c r="F3" s="283"/>
      <c r="G3" s="296"/>
      <c r="H3" s="296"/>
      <c r="I3" s="296"/>
      <c r="J3" s="296"/>
      <c r="K3" s="296"/>
      <c r="L3" s="296"/>
      <c r="M3" s="296"/>
      <c r="N3" s="296"/>
      <c r="O3" s="296"/>
      <c r="P3" s="296"/>
      <c r="Q3" s="296"/>
      <c r="R3" s="296"/>
      <c r="S3" s="296"/>
      <c r="T3" s="296"/>
      <c r="U3" s="296"/>
      <c r="V3" s="190"/>
      <c r="W3" s="190"/>
      <c r="X3" s="190"/>
      <c r="Y3" s="190"/>
      <c r="Z3" s="190"/>
      <c r="AA3" s="190"/>
      <c r="AB3" s="190"/>
      <c r="AC3" s="190"/>
      <c r="AD3" s="190"/>
      <c r="AE3" s="190"/>
      <c r="AF3" s="190"/>
      <c r="AG3" s="190"/>
      <c r="AH3" s="190"/>
      <c r="AI3" s="190"/>
      <c r="AJ3" s="190"/>
      <c r="AK3" s="217"/>
      <c r="AL3" s="190"/>
      <c r="AM3" s="190"/>
    </row>
    <row r="4" spans="1:39" s="166" customFormat="1" ht="23.25" customHeight="1" x14ac:dyDescent="0.25">
      <c r="A4" s="164"/>
      <c r="B4" s="165"/>
      <c r="C4" s="283"/>
      <c r="D4" s="283"/>
      <c r="E4" s="283"/>
      <c r="F4" s="283"/>
      <c r="G4" s="296"/>
      <c r="H4" s="296"/>
      <c r="I4" s="296"/>
      <c r="J4" s="296"/>
      <c r="K4" s="296"/>
      <c r="L4" s="296"/>
      <c r="M4" s="296"/>
      <c r="N4" s="296"/>
      <c r="O4" s="296"/>
      <c r="P4" s="296"/>
      <c r="Q4" s="296"/>
      <c r="R4" s="296"/>
      <c r="S4" s="296"/>
      <c r="T4" s="296"/>
      <c r="U4" s="296"/>
      <c r="V4" s="190"/>
      <c r="W4" s="190"/>
      <c r="X4" s="190"/>
      <c r="Y4" s="190"/>
      <c r="Z4" s="190"/>
      <c r="AA4" s="190"/>
      <c r="AB4" s="190"/>
      <c r="AC4" s="190"/>
      <c r="AD4" s="190"/>
      <c r="AE4" s="190"/>
      <c r="AF4" s="190"/>
      <c r="AG4" s="190"/>
      <c r="AH4" s="190"/>
      <c r="AI4" s="190"/>
      <c r="AJ4" s="190"/>
      <c r="AK4" s="217"/>
      <c r="AL4" s="190"/>
      <c r="AM4" s="190"/>
    </row>
    <row r="5" spans="1:39" ht="16.5" x14ac:dyDescent="0.2">
      <c r="C5" s="124"/>
      <c r="D5" s="124"/>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218"/>
      <c r="AL5" s="125"/>
      <c r="AM5" s="125"/>
    </row>
    <row r="6" spans="1:39" ht="23.25" x14ac:dyDescent="0.25">
      <c r="D6" s="37"/>
      <c r="K6" s="39"/>
      <c r="L6" s="1"/>
      <c r="O6" s="147"/>
      <c r="P6" s="295" t="s">
        <v>0</v>
      </c>
      <c r="Q6" s="295"/>
      <c r="R6" s="295"/>
      <c r="S6" s="295"/>
      <c r="T6" s="295"/>
      <c r="U6" s="295"/>
      <c r="V6" s="295"/>
      <c r="W6" s="295"/>
      <c r="X6" s="295"/>
      <c r="Y6" s="295"/>
      <c r="Z6" s="295"/>
      <c r="AA6" s="295"/>
      <c r="AB6" s="295"/>
      <c r="AC6" s="295"/>
    </row>
    <row r="7" spans="1:39" ht="39" customHeight="1" x14ac:dyDescent="0.25">
      <c r="D7" s="37"/>
      <c r="E7" s="162" t="s">
        <v>4</v>
      </c>
      <c r="F7" s="163">
        <v>2019</v>
      </c>
      <c r="P7" s="300"/>
      <c r="Q7" s="301"/>
      <c r="R7" s="293" t="s">
        <v>1</v>
      </c>
      <c r="S7" s="294"/>
      <c r="T7" s="293"/>
      <c r="U7" s="294"/>
      <c r="V7" s="293"/>
      <c r="W7" s="297" t="s">
        <v>319</v>
      </c>
      <c r="X7" s="298"/>
      <c r="Y7" s="293" t="s">
        <v>5</v>
      </c>
      <c r="Z7" s="294"/>
      <c r="AA7" s="293"/>
      <c r="AB7" s="294"/>
      <c r="AC7" s="293"/>
    </row>
    <row r="8" spans="1:39" x14ac:dyDescent="0.25">
      <c r="D8" s="37"/>
      <c r="E8" s="40"/>
      <c r="F8" s="41"/>
      <c r="P8" s="311"/>
      <c r="Q8" s="312"/>
      <c r="R8" s="293" t="s">
        <v>2</v>
      </c>
      <c r="S8" s="294"/>
      <c r="T8" s="293"/>
      <c r="U8" s="294"/>
      <c r="V8" s="293"/>
      <c r="W8" s="299" t="s">
        <v>6</v>
      </c>
      <c r="X8" s="299"/>
      <c r="Y8" s="293" t="s">
        <v>7</v>
      </c>
      <c r="Z8" s="294"/>
      <c r="AA8" s="293"/>
      <c r="AB8" s="294"/>
      <c r="AC8" s="293"/>
    </row>
    <row r="9" spans="1:39" x14ac:dyDescent="0.25">
      <c r="D9" s="37"/>
      <c r="E9" s="40"/>
      <c r="F9" s="41"/>
      <c r="P9" s="291"/>
      <c r="Q9" s="292"/>
      <c r="R9" s="293" t="s">
        <v>3</v>
      </c>
      <c r="S9" s="294"/>
      <c r="T9" s="293"/>
      <c r="U9" s="294"/>
      <c r="V9" s="293"/>
      <c r="W9" s="302" t="s">
        <v>8</v>
      </c>
      <c r="X9" s="302"/>
      <c r="Y9" s="293" t="s">
        <v>9</v>
      </c>
      <c r="Z9" s="294"/>
      <c r="AA9" s="293"/>
      <c r="AB9" s="294"/>
      <c r="AC9" s="293"/>
    </row>
    <row r="10" spans="1:39" ht="18.75" thickBot="1" x14ac:dyDescent="0.3">
      <c r="D10" s="37"/>
    </row>
    <row r="11" spans="1:39" ht="41.25" customHeight="1" thickTop="1" thickBot="1" x14ac:dyDescent="0.3">
      <c r="C11" s="303" t="s">
        <v>10</v>
      </c>
      <c r="D11" s="305" t="s">
        <v>278</v>
      </c>
      <c r="E11" s="307" t="s">
        <v>11</v>
      </c>
      <c r="F11" s="289" t="s">
        <v>12</v>
      </c>
      <c r="G11" s="289" t="s">
        <v>13</v>
      </c>
      <c r="H11" s="289" t="s">
        <v>14</v>
      </c>
      <c r="I11" s="289" t="s">
        <v>15</v>
      </c>
      <c r="J11" s="284" t="s">
        <v>16</v>
      </c>
      <c r="K11" s="284" t="s">
        <v>17</v>
      </c>
      <c r="N11" s="310" t="s">
        <v>18</v>
      </c>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M11" s="286" t="s">
        <v>19</v>
      </c>
    </row>
    <row r="12" spans="1:39" s="127" customFormat="1" ht="18" customHeight="1" thickTop="1" thickBot="1" x14ac:dyDescent="0.3">
      <c r="A12"/>
      <c r="B12" s="121" t="s">
        <v>20</v>
      </c>
      <c r="C12" s="304"/>
      <c r="D12" s="306"/>
      <c r="E12" s="308"/>
      <c r="F12" s="309"/>
      <c r="G12" s="309"/>
      <c r="H12" s="290"/>
      <c r="I12" s="290"/>
      <c r="J12" s="285"/>
      <c r="K12" s="285"/>
      <c r="L12" s="2" t="s">
        <v>21</v>
      </c>
      <c r="M12" s="2" t="s">
        <v>22</v>
      </c>
      <c r="N12" s="167" t="s">
        <v>23</v>
      </c>
      <c r="O12" s="281" t="s">
        <v>6</v>
      </c>
      <c r="P12" s="167" t="s">
        <v>24</v>
      </c>
      <c r="Q12" s="168" t="s">
        <v>6</v>
      </c>
      <c r="R12" s="167" t="s">
        <v>25</v>
      </c>
      <c r="S12" s="168" t="s">
        <v>6</v>
      </c>
      <c r="T12" s="167" t="s">
        <v>26</v>
      </c>
      <c r="U12" s="168" t="s">
        <v>6</v>
      </c>
      <c r="V12" s="167" t="s">
        <v>27</v>
      </c>
      <c r="W12" s="168" t="s">
        <v>6</v>
      </c>
      <c r="X12" s="167" t="s">
        <v>28</v>
      </c>
      <c r="Y12" s="168" t="s">
        <v>6</v>
      </c>
      <c r="Z12" s="167" t="s">
        <v>29</v>
      </c>
      <c r="AA12" s="168" t="s">
        <v>6</v>
      </c>
      <c r="AB12" s="167" t="s">
        <v>30</v>
      </c>
      <c r="AC12" s="168" t="s">
        <v>6</v>
      </c>
      <c r="AD12" s="169" t="s">
        <v>31</v>
      </c>
      <c r="AE12" s="168" t="s">
        <v>6</v>
      </c>
      <c r="AF12" s="169" t="s">
        <v>32</v>
      </c>
      <c r="AG12" s="168" t="s">
        <v>6</v>
      </c>
      <c r="AH12" s="169" t="s">
        <v>33</v>
      </c>
      <c r="AI12" s="168" t="s">
        <v>6</v>
      </c>
      <c r="AJ12" s="169" t="s">
        <v>34</v>
      </c>
      <c r="AK12" s="219" t="s">
        <v>6</v>
      </c>
      <c r="AL12" s="170"/>
      <c r="AM12" s="287"/>
    </row>
    <row r="13" spans="1:39" s="131" customFormat="1" ht="85.5" customHeight="1" thickTop="1" x14ac:dyDescent="0.25">
      <c r="A13" s="3"/>
      <c r="B13" s="45" t="s">
        <v>38</v>
      </c>
      <c r="C13" s="46">
        <v>1</v>
      </c>
      <c r="D13" s="47" t="s">
        <v>39</v>
      </c>
      <c r="E13" s="48"/>
      <c r="F13" s="136" t="s">
        <v>40</v>
      </c>
      <c r="G13" s="137" t="s">
        <v>35</v>
      </c>
      <c r="H13" s="26" t="s">
        <v>41</v>
      </c>
      <c r="I13" s="10" t="s">
        <v>42</v>
      </c>
      <c r="J13" s="128" t="s">
        <v>43</v>
      </c>
      <c r="K13" s="129">
        <v>1</v>
      </c>
      <c r="L13" s="6"/>
      <c r="M13" s="5"/>
      <c r="N13" s="171"/>
      <c r="O13" s="172"/>
      <c r="P13" s="171"/>
      <c r="Q13" s="172"/>
      <c r="R13" s="27"/>
      <c r="S13" s="28"/>
      <c r="T13" s="173"/>
      <c r="U13" s="174"/>
      <c r="V13" s="173"/>
      <c r="W13" s="174"/>
      <c r="X13" s="267"/>
      <c r="Y13" s="31"/>
      <c r="Z13" s="173"/>
      <c r="AA13" s="174"/>
      <c r="AB13" s="173"/>
      <c r="AC13" s="172"/>
      <c r="AD13" s="173"/>
      <c r="AE13" s="176"/>
      <c r="AF13" s="171"/>
      <c r="AG13" s="172"/>
      <c r="AH13" s="173"/>
      <c r="AI13" s="177"/>
      <c r="AJ13" s="268"/>
      <c r="AK13" s="178">
        <f>+AJ13/K13</f>
        <v>0</v>
      </c>
      <c r="AL13" s="149"/>
      <c r="AM13" s="15">
        <f>+AVERAGE(Y13,AK13)</f>
        <v>0</v>
      </c>
    </row>
    <row r="14" spans="1:39" s="131" customFormat="1" ht="69.75" customHeight="1" x14ac:dyDescent="0.25">
      <c r="A14" s="3"/>
      <c r="B14" s="45" t="s">
        <v>38</v>
      </c>
      <c r="C14" s="46">
        <v>2</v>
      </c>
      <c r="D14" s="47" t="s">
        <v>39</v>
      </c>
      <c r="E14" s="48"/>
      <c r="F14" s="136" t="s">
        <v>44</v>
      </c>
      <c r="G14" s="137" t="s">
        <v>35</v>
      </c>
      <c r="H14" s="9" t="s">
        <v>45</v>
      </c>
      <c r="I14" s="10" t="s">
        <v>36</v>
      </c>
      <c r="J14" s="130" t="s">
        <v>37</v>
      </c>
      <c r="K14" s="129">
        <v>1</v>
      </c>
      <c r="L14" s="6">
        <v>0.95</v>
      </c>
      <c r="M14" s="5">
        <v>1</v>
      </c>
      <c r="N14" s="171"/>
      <c r="O14" s="172"/>
      <c r="P14" s="171"/>
      <c r="Q14" s="172"/>
      <c r="R14" s="268" t="s">
        <v>319</v>
      </c>
      <c r="S14" s="31"/>
      <c r="T14" s="173"/>
      <c r="U14" s="174"/>
      <c r="V14" s="173"/>
      <c r="W14" s="174"/>
      <c r="X14" s="267"/>
      <c r="Y14" s="31">
        <f>X14/K14</f>
        <v>0</v>
      </c>
      <c r="Z14" s="173"/>
      <c r="AA14" s="174"/>
      <c r="AB14" s="173"/>
      <c r="AC14" s="172"/>
      <c r="AD14" s="267"/>
      <c r="AE14" s="31">
        <f>AD14/K14</f>
        <v>0</v>
      </c>
      <c r="AF14" s="171"/>
      <c r="AG14" s="172"/>
      <c r="AH14" s="173"/>
      <c r="AI14" s="177"/>
      <c r="AJ14" s="268"/>
      <c r="AK14" s="178">
        <f>+AJ14/K14</f>
        <v>0</v>
      </c>
      <c r="AL14" s="149"/>
      <c r="AM14" s="15">
        <f>S14</f>
        <v>0</v>
      </c>
    </row>
    <row r="15" spans="1:39" s="131" customFormat="1" ht="72" customHeight="1" x14ac:dyDescent="0.25">
      <c r="A15" s="3"/>
      <c r="B15" s="45" t="s">
        <v>38</v>
      </c>
      <c r="C15" s="46">
        <v>3</v>
      </c>
      <c r="D15" s="47" t="s">
        <v>48</v>
      </c>
      <c r="E15" s="48"/>
      <c r="F15" s="136" t="s">
        <v>49</v>
      </c>
      <c r="G15" s="137" t="s">
        <v>35</v>
      </c>
      <c r="H15" s="9" t="s">
        <v>50</v>
      </c>
      <c r="I15" s="10" t="s">
        <v>36</v>
      </c>
      <c r="J15" s="130" t="s">
        <v>37</v>
      </c>
      <c r="K15" s="129">
        <v>1</v>
      </c>
      <c r="L15" s="6">
        <v>0.95</v>
      </c>
      <c r="M15" s="5">
        <v>1</v>
      </c>
      <c r="N15" s="171"/>
      <c r="O15" s="172"/>
      <c r="P15" s="171"/>
      <c r="Q15" s="172"/>
      <c r="R15" s="211">
        <v>1</v>
      </c>
      <c r="S15" s="31">
        <f>+R15/K15</f>
        <v>1</v>
      </c>
      <c r="T15" s="173"/>
      <c r="U15" s="174"/>
      <c r="V15" s="173"/>
      <c r="W15" s="174"/>
      <c r="X15" s="267"/>
      <c r="Y15" s="31">
        <f>+X15/K15</f>
        <v>0</v>
      </c>
      <c r="Z15" s="173"/>
      <c r="AA15" s="174"/>
      <c r="AB15" s="173"/>
      <c r="AC15" s="172"/>
      <c r="AD15" s="267"/>
      <c r="AE15" s="31">
        <f>AD15/K15</f>
        <v>0</v>
      </c>
      <c r="AF15" s="171"/>
      <c r="AG15" s="172"/>
      <c r="AH15" s="173"/>
      <c r="AI15" s="177"/>
      <c r="AJ15" s="268"/>
      <c r="AK15" s="178">
        <f>+AJ15/K15</f>
        <v>0</v>
      </c>
      <c r="AL15" s="149"/>
      <c r="AM15" s="15">
        <f>S15</f>
        <v>1</v>
      </c>
    </row>
    <row r="16" spans="1:39" s="131" customFormat="1" ht="69" customHeight="1" x14ac:dyDescent="0.25">
      <c r="A16" s="3"/>
      <c r="B16" s="45" t="s">
        <v>38</v>
      </c>
      <c r="C16" s="46">
        <v>4</v>
      </c>
      <c r="D16" s="47" t="s">
        <v>39</v>
      </c>
      <c r="E16" s="48"/>
      <c r="F16" s="136" t="s">
        <v>51</v>
      </c>
      <c r="G16" s="137" t="s">
        <v>35</v>
      </c>
      <c r="H16" s="9" t="s">
        <v>46</v>
      </c>
      <c r="I16" s="10" t="s">
        <v>36</v>
      </c>
      <c r="J16" s="130" t="s">
        <v>47</v>
      </c>
      <c r="K16" s="132">
        <v>0.85</v>
      </c>
      <c r="L16" s="6"/>
      <c r="M16" s="5"/>
      <c r="N16" s="171"/>
      <c r="O16" s="172"/>
      <c r="P16" s="171"/>
      <c r="Q16" s="172"/>
      <c r="R16" s="51"/>
      <c r="S16" s="52"/>
      <c r="T16" s="173"/>
      <c r="U16" s="174"/>
      <c r="V16" s="173"/>
      <c r="W16" s="174"/>
      <c r="X16" s="173"/>
      <c r="Y16" s="52"/>
      <c r="Z16" s="173"/>
      <c r="AA16" s="174"/>
      <c r="AB16" s="173"/>
      <c r="AC16" s="172"/>
      <c r="AD16" s="173"/>
      <c r="AE16" s="52"/>
      <c r="AF16" s="171"/>
      <c r="AG16" s="172"/>
      <c r="AH16" s="173"/>
      <c r="AI16" s="177"/>
      <c r="AJ16" s="268"/>
      <c r="AK16" s="178">
        <f>+AJ16</f>
        <v>0</v>
      </c>
      <c r="AL16" s="149"/>
      <c r="AM16" s="15">
        <f>+AK16</f>
        <v>0</v>
      </c>
    </row>
    <row r="17" spans="1:42" s="131" customFormat="1" ht="72.75" customHeight="1" x14ac:dyDescent="0.25">
      <c r="A17" s="3"/>
      <c r="B17" s="45" t="s">
        <v>38</v>
      </c>
      <c r="C17" s="46">
        <v>5</v>
      </c>
      <c r="D17" s="47" t="s">
        <v>39</v>
      </c>
      <c r="E17" s="48"/>
      <c r="F17" s="136" t="s">
        <v>320</v>
      </c>
      <c r="G17" s="137" t="s">
        <v>55</v>
      </c>
      <c r="H17" s="26" t="s">
        <v>56</v>
      </c>
      <c r="I17" s="10" t="s">
        <v>36</v>
      </c>
      <c r="J17" s="130" t="s">
        <v>47</v>
      </c>
      <c r="K17" s="133">
        <v>1</v>
      </c>
      <c r="L17" s="6">
        <v>0.8</v>
      </c>
      <c r="M17" s="5">
        <v>1</v>
      </c>
      <c r="N17" s="27"/>
      <c r="O17" s="28"/>
      <c r="P17" s="27"/>
      <c r="Q17" s="28"/>
      <c r="R17" s="27"/>
      <c r="S17" s="28"/>
      <c r="T17" s="29"/>
      <c r="U17" s="30"/>
      <c r="V17" s="29"/>
      <c r="W17" s="30"/>
      <c r="X17" s="29"/>
      <c r="Y17" s="30"/>
      <c r="Z17" s="29"/>
      <c r="AA17" s="179"/>
      <c r="AB17" s="29"/>
      <c r="AC17" s="28"/>
      <c r="AD17" s="29"/>
      <c r="AE17" s="28"/>
      <c r="AF17" s="27"/>
      <c r="AG17" s="28"/>
      <c r="AH17" s="29"/>
      <c r="AI17" s="32"/>
      <c r="AJ17" s="268"/>
      <c r="AK17" s="178">
        <f>+AJ17</f>
        <v>0</v>
      </c>
      <c r="AL17" s="149"/>
      <c r="AM17" s="15">
        <f>+AK17</f>
        <v>0</v>
      </c>
    </row>
    <row r="18" spans="1:42" s="131" customFormat="1" ht="52.5" customHeight="1" x14ac:dyDescent="0.25">
      <c r="A18" s="3"/>
      <c r="B18" s="45" t="s">
        <v>38</v>
      </c>
      <c r="C18" s="46">
        <v>6</v>
      </c>
      <c r="D18" s="47" t="s">
        <v>57</v>
      </c>
      <c r="E18" s="48"/>
      <c r="F18" s="136" t="s">
        <v>58</v>
      </c>
      <c r="G18" s="137" t="s">
        <v>59</v>
      </c>
      <c r="H18" s="9" t="s">
        <v>60</v>
      </c>
      <c r="I18" s="10" t="s">
        <v>36</v>
      </c>
      <c r="J18" s="130" t="s">
        <v>43</v>
      </c>
      <c r="K18" s="133">
        <v>0.95</v>
      </c>
      <c r="L18" s="6">
        <v>0.7</v>
      </c>
      <c r="M18" s="8">
        <v>0.8</v>
      </c>
      <c r="N18" s="27"/>
      <c r="O18" s="28"/>
      <c r="P18" s="27"/>
      <c r="Q18" s="28"/>
      <c r="R18" s="51"/>
      <c r="S18" s="28"/>
      <c r="T18" s="29"/>
      <c r="U18" s="30"/>
      <c r="V18" s="29"/>
      <c r="W18" s="30"/>
      <c r="X18" s="274"/>
      <c r="Y18" s="31">
        <f>+X18/K18</f>
        <v>0</v>
      </c>
      <c r="Z18" s="29"/>
      <c r="AA18" s="30"/>
      <c r="AB18" s="29"/>
      <c r="AC18" s="28"/>
      <c r="AD18" s="29"/>
      <c r="AE18" s="52"/>
      <c r="AF18" s="27"/>
      <c r="AG18" s="28"/>
      <c r="AH18" s="29"/>
      <c r="AI18" s="32"/>
      <c r="AJ18" s="268"/>
      <c r="AK18" s="178">
        <f>+AJ18/K18</f>
        <v>0</v>
      </c>
      <c r="AL18" s="149"/>
      <c r="AM18" s="15">
        <f>+AVERAGE(Y18,AK18)</f>
        <v>0</v>
      </c>
    </row>
    <row r="19" spans="1:42" s="131" customFormat="1" ht="61.5" customHeight="1" x14ac:dyDescent="0.25">
      <c r="A19" s="3"/>
      <c r="B19" s="45" t="s">
        <v>38</v>
      </c>
      <c r="C19" s="46">
        <v>7</v>
      </c>
      <c r="D19" s="47" t="s">
        <v>57</v>
      </c>
      <c r="E19" s="48"/>
      <c r="F19" s="136" t="s">
        <v>61</v>
      </c>
      <c r="G19" s="137" t="s">
        <v>59</v>
      </c>
      <c r="H19" s="9" t="s">
        <v>62</v>
      </c>
      <c r="I19" s="10" t="s">
        <v>36</v>
      </c>
      <c r="J19" s="130" t="s">
        <v>37</v>
      </c>
      <c r="K19" s="133">
        <v>0.95</v>
      </c>
      <c r="L19" s="6">
        <v>0.8</v>
      </c>
      <c r="M19" s="8">
        <v>0.95</v>
      </c>
      <c r="N19" s="27"/>
      <c r="O19" s="28"/>
      <c r="P19" s="51"/>
      <c r="Q19" s="52"/>
      <c r="R19" s="211">
        <v>1</v>
      </c>
      <c r="S19" s="31">
        <f>+R19/K19</f>
        <v>1.0526315789473684</v>
      </c>
      <c r="T19" s="29"/>
      <c r="U19" s="30"/>
      <c r="V19" s="29"/>
      <c r="W19" s="30"/>
      <c r="X19" s="274"/>
      <c r="Y19" s="31">
        <f>+X19/K19</f>
        <v>0</v>
      </c>
      <c r="Z19" s="29"/>
      <c r="AA19" s="179"/>
      <c r="AB19" s="29"/>
      <c r="AC19" s="28"/>
      <c r="AD19" s="274"/>
      <c r="AE19" s="31">
        <f>AD19/K19</f>
        <v>0</v>
      </c>
      <c r="AF19" s="27"/>
      <c r="AG19" s="28"/>
      <c r="AH19" s="29"/>
      <c r="AI19" s="32"/>
      <c r="AJ19" s="268"/>
      <c r="AK19" s="178">
        <f>+AJ19/K19</f>
        <v>0</v>
      </c>
      <c r="AL19" s="149"/>
      <c r="AM19" s="15">
        <f>S19</f>
        <v>1.0526315789473684</v>
      </c>
    </row>
    <row r="20" spans="1:42" s="131" customFormat="1" ht="84" customHeight="1" x14ac:dyDescent="0.25">
      <c r="A20" s="3"/>
      <c r="B20" s="45" t="s">
        <v>38</v>
      </c>
      <c r="C20" s="46">
        <v>8</v>
      </c>
      <c r="D20" s="47" t="s">
        <v>57</v>
      </c>
      <c r="E20" s="48"/>
      <c r="F20" s="136" t="s">
        <v>63</v>
      </c>
      <c r="G20" s="137" t="s">
        <v>59</v>
      </c>
      <c r="H20" s="9" t="s">
        <v>64</v>
      </c>
      <c r="I20" s="10" t="s">
        <v>54</v>
      </c>
      <c r="J20" s="130" t="s">
        <v>47</v>
      </c>
      <c r="K20" s="130" t="s">
        <v>65</v>
      </c>
      <c r="L20" s="6">
        <v>0</v>
      </c>
      <c r="M20" s="8">
        <v>0</v>
      </c>
      <c r="N20" s="27"/>
      <c r="O20" s="28"/>
      <c r="P20" s="27"/>
      <c r="Q20" s="28"/>
      <c r="R20" s="27"/>
      <c r="S20" s="28"/>
      <c r="T20" s="29"/>
      <c r="U20" s="30"/>
      <c r="V20" s="29"/>
      <c r="W20" s="30"/>
      <c r="X20" s="29"/>
      <c r="Y20" s="28"/>
      <c r="Z20" s="29"/>
      <c r="AA20" s="30"/>
      <c r="AB20" s="29"/>
      <c r="AC20" s="28"/>
      <c r="AD20" s="29"/>
      <c r="AE20" s="28"/>
      <c r="AF20" s="27"/>
      <c r="AG20" s="28"/>
      <c r="AH20" s="29"/>
      <c r="AI20" s="32"/>
      <c r="AJ20" s="269"/>
      <c r="AK20" s="178"/>
      <c r="AL20" s="150"/>
      <c r="AM20" s="15">
        <f>+AK20</f>
        <v>0</v>
      </c>
    </row>
    <row r="21" spans="1:42" s="131" customFormat="1" ht="69" customHeight="1" x14ac:dyDescent="0.25">
      <c r="A21" s="3"/>
      <c r="B21" s="45" t="s">
        <v>38</v>
      </c>
      <c r="C21" s="46">
        <v>9</v>
      </c>
      <c r="D21" s="47" t="s">
        <v>57</v>
      </c>
      <c r="E21" s="48"/>
      <c r="F21" s="136" t="s">
        <v>289</v>
      </c>
      <c r="G21" s="137" t="s">
        <v>59</v>
      </c>
      <c r="H21" s="9" t="s">
        <v>66</v>
      </c>
      <c r="I21" s="10" t="s">
        <v>36</v>
      </c>
      <c r="J21" s="130" t="s">
        <v>43</v>
      </c>
      <c r="K21" s="133">
        <v>0.9</v>
      </c>
      <c r="L21" s="6"/>
      <c r="M21" s="8"/>
      <c r="N21" s="27"/>
      <c r="O21" s="28"/>
      <c r="P21" s="27"/>
      <c r="Q21" s="28"/>
      <c r="R21" s="27"/>
      <c r="S21" s="28"/>
      <c r="T21" s="29"/>
      <c r="U21" s="30"/>
      <c r="V21" s="29"/>
      <c r="W21" s="30"/>
      <c r="X21" s="274"/>
      <c r="Y21" s="180">
        <f>+X21/K21</f>
        <v>0</v>
      </c>
      <c r="Z21" s="29"/>
      <c r="AA21" s="30"/>
      <c r="AB21" s="29"/>
      <c r="AC21" s="28"/>
      <c r="AD21" s="29"/>
      <c r="AE21" s="28"/>
      <c r="AF21" s="27"/>
      <c r="AG21" s="28"/>
      <c r="AH21" s="29"/>
      <c r="AI21" s="32"/>
      <c r="AJ21" s="269"/>
      <c r="AK21" s="178">
        <f>+AJ21/K21</f>
        <v>0</v>
      </c>
      <c r="AL21" s="150"/>
      <c r="AM21" s="15">
        <f>+AVERAGE(Y21,AK21)</f>
        <v>0</v>
      </c>
    </row>
    <row r="22" spans="1:42" s="131" customFormat="1" ht="89.25" customHeight="1" x14ac:dyDescent="0.25">
      <c r="A22" s="3"/>
      <c r="B22" s="45" t="s">
        <v>38</v>
      </c>
      <c r="C22" s="46">
        <v>10</v>
      </c>
      <c r="D22" s="47" t="s">
        <v>57</v>
      </c>
      <c r="E22" s="48"/>
      <c r="F22" s="136" t="s">
        <v>67</v>
      </c>
      <c r="G22" s="137" t="s">
        <v>59</v>
      </c>
      <c r="H22" s="9" t="s">
        <v>68</v>
      </c>
      <c r="I22" s="10" t="s">
        <v>36</v>
      </c>
      <c r="J22" s="130" t="s">
        <v>37</v>
      </c>
      <c r="K22" s="133">
        <v>0.95</v>
      </c>
      <c r="L22" s="6"/>
      <c r="M22" s="8"/>
      <c r="N22" s="27"/>
      <c r="O22" s="28"/>
      <c r="P22" s="27"/>
      <c r="Q22" s="28"/>
      <c r="R22" s="212">
        <v>0.57142899999999996</v>
      </c>
      <c r="S22" s="31">
        <f>+R22/K22</f>
        <v>0.60150421052631575</v>
      </c>
      <c r="T22" s="29"/>
      <c r="U22" s="30"/>
      <c r="V22" s="29"/>
      <c r="W22" s="30"/>
      <c r="X22" s="274"/>
      <c r="Y22" s="31">
        <f>+X22/K22</f>
        <v>0</v>
      </c>
      <c r="Z22" s="29"/>
      <c r="AA22" s="30"/>
      <c r="AB22" s="29"/>
      <c r="AC22" s="28"/>
      <c r="AD22" s="274"/>
      <c r="AE22" s="31">
        <f>AD22/K22</f>
        <v>0</v>
      </c>
      <c r="AF22" s="27"/>
      <c r="AG22" s="28"/>
      <c r="AH22" s="29"/>
      <c r="AI22" s="32"/>
      <c r="AJ22" s="269"/>
      <c r="AK22" s="178"/>
      <c r="AL22" s="150"/>
      <c r="AM22" s="15">
        <f>S22</f>
        <v>0.60150421052631575</v>
      </c>
    </row>
    <row r="23" spans="1:42" s="131" customFormat="1" ht="87" customHeight="1" x14ac:dyDescent="0.25">
      <c r="A23" s="3"/>
      <c r="B23" s="45" t="s">
        <v>38</v>
      </c>
      <c r="C23" s="46">
        <v>11</v>
      </c>
      <c r="D23" s="47" t="s">
        <v>57</v>
      </c>
      <c r="E23" s="48"/>
      <c r="F23" s="136" t="s">
        <v>69</v>
      </c>
      <c r="G23" s="137" t="s">
        <v>59</v>
      </c>
      <c r="H23" s="9" t="s">
        <v>70</v>
      </c>
      <c r="I23" s="10" t="s">
        <v>42</v>
      </c>
      <c r="J23" s="130" t="s">
        <v>43</v>
      </c>
      <c r="K23" s="130" t="s">
        <v>316</v>
      </c>
      <c r="L23" s="6"/>
      <c r="M23" s="8"/>
      <c r="N23" s="27"/>
      <c r="O23" s="28"/>
      <c r="P23" s="27"/>
      <c r="Q23" s="28"/>
      <c r="R23" s="27"/>
      <c r="S23" s="28"/>
      <c r="T23" s="29"/>
      <c r="U23" s="30"/>
      <c r="V23" s="29"/>
      <c r="W23" s="30"/>
      <c r="X23" s="274"/>
      <c r="Y23" s="13">
        <v>1</v>
      </c>
      <c r="Z23" s="29"/>
      <c r="AA23" s="30"/>
      <c r="AB23" s="29"/>
      <c r="AC23" s="28"/>
      <c r="AD23" s="29"/>
      <c r="AE23" s="28"/>
      <c r="AF23" s="27"/>
      <c r="AG23" s="28"/>
      <c r="AH23" s="29"/>
      <c r="AI23" s="32"/>
      <c r="AJ23" s="279"/>
      <c r="AK23" s="178"/>
      <c r="AL23" s="150"/>
      <c r="AM23" s="15">
        <f>+AVERAGE(Y23,AK23)</f>
        <v>1</v>
      </c>
    </row>
    <row r="24" spans="1:42" s="131" customFormat="1" ht="60.75" customHeight="1" x14ac:dyDescent="0.25">
      <c r="A24" s="3"/>
      <c r="B24" s="45" t="s">
        <v>38</v>
      </c>
      <c r="C24" s="46">
        <v>12</v>
      </c>
      <c r="D24" s="47" t="s">
        <v>57</v>
      </c>
      <c r="E24" s="48"/>
      <c r="F24" s="136" t="s">
        <v>321</v>
      </c>
      <c r="G24" s="137" t="s">
        <v>59</v>
      </c>
      <c r="H24" s="9" t="s">
        <v>72</v>
      </c>
      <c r="I24" s="10" t="s">
        <v>54</v>
      </c>
      <c r="J24" s="130" t="s">
        <v>47</v>
      </c>
      <c r="K24" s="130" t="s">
        <v>71</v>
      </c>
      <c r="L24" s="6"/>
      <c r="M24" s="8"/>
      <c r="N24" s="27"/>
      <c r="O24" s="28"/>
      <c r="P24" s="27"/>
      <c r="Q24" s="28"/>
      <c r="R24" s="27"/>
      <c r="S24" s="28"/>
      <c r="T24" s="29"/>
      <c r="U24" s="30"/>
      <c r="V24" s="29"/>
      <c r="W24" s="30"/>
      <c r="X24" s="29"/>
      <c r="Y24" s="52"/>
      <c r="Z24" s="29"/>
      <c r="AA24" s="30"/>
      <c r="AB24" s="29"/>
      <c r="AC24" s="28"/>
      <c r="AD24" s="29"/>
      <c r="AE24" s="28"/>
      <c r="AF24" s="27"/>
      <c r="AG24" s="28"/>
      <c r="AH24" s="29"/>
      <c r="AI24" s="32"/>
      <c r="AJ24" s="269"/>
      <c r="AK24" s="178"/>
      <c r="AL24" s="150"/>
      <c r="AM24" s="15">
        <v>0</v>
      </c>
    </row>
    <row r="25" spans="1:42" s="131" customFormat="1" ht="59.25" customHeight="1" x14ac:dyDescent="0.25">
      <c r="A25" s="3"/>
      <c r="B25" s="45" t="s">
        <v>38</v>
      </c>
      <c r="C25" s="191">
        <v>13</v>
      </c>
      <c r="D25" s="47" t="s">
        <v>57</v>
      </c>
      <c r="E25" s="48"/>
      <c r="F25" s="136" t="s">
        <v>73</v>
      </c>
      <c r="G25" s="137" t="s">
        <v>74</v>
      </c>
      <c r="H25" s="9" t="s">
        <v>75</v>
      </c>
      <c r="I25" s="10" t="s">
        <v>36</v>
      </c>
      <c r="J25" s="130" t="s">
        <v>37</v>
      </c>
      <c r="K25" s="133">
        <v>0.9</v>
      </c>
      <c r="L25" s="6">
        <v>0.8</v>
      </c>
      <c r="M25" s="8">
        <v>0.9</v>
      </c>
      <c r="N25" s="27"/>
      <c r="O25" s="28"/>
      <c r="P25" s="27"/>
      <c r="Q25" s="28"/>
      <c r="R25" s="211">
        <v>1</v>
      </c>
      <c r="S25" s="31">
        <f>+R25/K25</f>
        <v>1.1111111111111112</v>
      </c>
      <c r="T25" s="29"/>
      <c r="U25" s="30"/>
      <c r="V25" s="29"/>
      <c r="W25" s="30"/>
      <c r="X25" s="274"/>
      <c r="Y25" s="31">
        <f>+X25/K25</f>
        <v>0</v>
      </c>
      <c r="Z25" s="29"/>
      <c r="AA25" s="30"/>
      <c r="AB25" s="29"/>
      <c r="AC25" s="28"/>
      <c r="AD25" s="274"/>
      <c r="AE25" s="31">
        <f>AD25/K25</f>
        <v>0</v>
      </c>
      <c r="AF25" s="27"/>
      <c r="AG25" s="28"/>
      <c r="AH25" s="29"/>
      <c r="AI25" s="32"/>
      <c r="AJ25" s="269"/>
      <c r="AK25" s="178">
        <f>+AJ25/K25</f>
        <v>0</v>
      </c>
      <c r="AL25" s="150"/>
      <c r="AM25" s="15">
        <f>S25</f>
        <v>1.1111111111111112</v>
      </c>
    </row>
    <row r="26" spans="1:42" s="131" customFormat="1" ht="135" customHeight="1" x14ac:dyDescent="0.25">
      <c r="A26" s="3"/>
      <c r="B26" s="45" t="s">
        <v>38</v>
      </c>
      <c r="C26" s="46">
        <v>14</v>
      </c>
      <c r="D26" s="47" t="s">
        <v>57</v>
      </c>
      <c r="E26" s="48"/>
      <c r="F26" s="136" t="s">
        <v>76</v>
      </c>
      <c r="G26" s="137" t="s">
        <v>74</v>
      </c>
      <c r="H26" s="9" t="s">
        <v>77</v>
      </c>
      <c r="I26" s="10" t="s">
        <v>54</v>
      </c>
      <c r="J26" s="130" t="s">
        <v>47</v>
      </c>
      <c r="K26" s="133">
        <v>0.5</v>
      </c>
      <c r="L26" s="6"/>
      <c r="M26" s="8"/>
      <c r="N26" s="27"/>
      <c r="O26" s="28"/>
      <c r="P26" s="27"/>
      <c r="Q26" s="28"/>
      <c r="R26" s="27"/>
      <c r="S26" s="28"/>
      <c r="T26" s="29"/>
      <c r="U26" s="30"/>
      <c r="V26" s="29"/>
      <c r="W26" s="30"/>
      <c r="X26" s="29"/>
      <c r="Y26" s="28"/>
      <c r="Z26" s="29"/>
      <c r="AA26" s="30"/>
      <c r="AB26" s="29"/>
      <c r="AC26" s="28"/>
      <c r="AD26" s="29"/>
      <c r="AE26" s="28"/>
      <c r="AF26" s="27"/>
      <c r="AG26" s="28"/>
      <c r="AH26" s="29"/>
      <c r="AI26" s="32"/>
      <c r="AJ26" s="269"/>
      <c r="AK26" s="178"/>
      <c r="AL26" s="150"/>
      <c r="AM26" s="15">
        <f>+AK26</f>
        <v>0</v>
      </c>
      <c r="AO26" s="134"/>
    </row>
    <row r="27" spans="1:42" s="131" customFormat="1" ht="54.75" customHeight="1" x14ac:dyDescent="0.25">
      <c r="A27" s="3"/>
      <c r="B27" s="45" t="s">
        <v>38</v>
      </c>
      <c r="C27" s="46">
        <v>15</v>
      </c>
      <c r="D27" s="47" t="s">
        <v>57</v>
      </c>
      <c r="E27" s="48"/>
      <c r="F27" s="136" t="s">
        <v>79</v>
      </c>
      <c r="G27" s="137" t="s">
        <v>78</v>
      </c>
      <c r="H27" s="9" t="s">
        <v>80</v>
      </c>
      <c r="I27" s="10" t="s">
        <v>36</v>
      </c>
      <c r="J27" s="130" t="s">
        <v>37</v>
      </c>
      <c r="K27" s="133">
        <v>0.8</v>
      </c>
      <c r="L27" s="6"/>
      <c r="M27" s="8"/>
      <c r="N27" s="27"/>
      <c r="O27" s="28"/>
      <c r="P27" s="27"/>
      <c r="Q27" s="28"/>
      <c r="R27" s="211">
        <v>1</v>
      </c>
      <c r="S27" s="180">
        <f>+R27/K27</f>
        <v>1.25</v>
      </c>
      <c r="T27" s="29"/>
      <c r="U27" s="30"/>
      <c r="V27" s="29"/>
      <c r="W27" s="30"/>
      <c r="X27" s="274"/>
      <c r="Y27" s="31">
        <f>X27/K27</f>
        <v>0</v>
      </c>
      <c r="Z27" s="29"/>
      <c r="AA27" s="30"/>
      <c r="AB27" s="29"/>
      <c r="AC27" s="28"/>
      <c r="AD27" s="274"/>
      <c r="AE27" s="31">
        <f>AD27/K27</f>
        <v>0</v>
      </c>
      <c r="AF27" s="27"/>
      <c r="AG27" s="28"/>
      <c r="AH27" s="29"/>
      <c r="AI27" s="32"/>
      <c r="AJ27" s="269"/>
      <c r="AK27" s="178">
        <f>+AJ27/K27</f>
        <v>0</v>
      </c>
      <c r="AL27" s="150"/>
      <c r="AM27" s="15">
        <f>S27</f>
        <v>1.25</v>
      </c>
    </row>
    <row r="28" spans="1:42" s="131" customFormat="1" ht="54.75" customHeight="1" x14ac:dyDescent="0.25">
      <c r="A28" s="3"/>
      <c r="B28" s="45" t="s">
        <v>38</v>
      </c>
      <c r="C28" s="46">
        <v>16</v>
      </c>
      <c r="D28" s="47" t="s">
        <v>57</v>
      </c>
      <c r="E28" s="48"/>
      <c r="F28" s="136" t="s">
        <v>81</v>
      </c>
      <c r="G28" s="137" t="s">
        <v>78</v>
      </c>
      <c r="H28" s="9" t="s">
        <v>82</v>
      </c>
      <c r="I28" s="10" t="s">
        <v>36</v>
      </c>
      <c r="J28" s="130" t="s">
        <v>37</v>
      </c>
      <c r="K28" s="129">
        <v>1</v>
      </c>
      <c r="L28" s="6"/>
      <c r="M28" s="8"/>
      <c r="N28" s="27"/>
      <c r="O28" s="172"/>
      <c r="P28" s="171"/>
      <c r="Q28" s="172"/>
      <c r="R28" s="211">
        <v>1</v>
      </c>
      <c r="S28" s="180">
        <f>+R28/K28</f>
        <v>1</v>
      </c>
      <c r="T28" s="173"/>
      <c r="U28" s="174"/>
      <c r="V28" s="173"/>
      <c r="W28" s="174"/>
      <c r="X28" s="267"/>
      <c r="Y28" s="31">
        <f>X28/K28</f>
        <v>0</v>
      </c>
      <c r="Z28" s="173"/>
      <c r="AA28" s="174"/>
      <c r="AB28" s="173"/>
      <c r="AC28" s="172"/>
      <c r="AD28" s="267"/>
      <c r="AE28" s="31">
        <f>+AD28</f>
        <v>0</v>
      </c>
      <c r="AF28" s="171"/>
      <c r="AG28" s="172"/>
      <c r="AH28" s="173"/>
      <c r="AI28" s="177"/>
      <c r="AJ28" s="269"/>
      <c r="AK28" s="178">
        <f>+AJ28/K28</f>
        <v>0</v>
      </c>
      <c r="AL28" s="149"/>
      <c r="AM28" s="15">
        <f>S28</f>
        <v>1</v>
      </c>
      <c r="AP28" s="134"/>
    </row>
    <row r="29" spans="1:42" s="131" customFormat="1" ht="82.5" customHeight="1" x14ac:dyDescent="0.25">
      <c r="A29" s="3"/>
      <c r="B29" s="45" t="s">
        <v>38</v>
      </c>
      <c r="C29" s="46">
        <v>17</v>
      </c>
      <c r="D29" s="47" t="s">
        <v>57</v>
      </c>
      <c r="E29" s="48"/>
      <c r="F29" s="136" t="s">
        <v>83</v>
      </c>
      <c r="G29" s="137" t="s">
        <v>78</v>
      </c>
      <c r="H29" s="9" t="s">
        <v>84</v>
      </c>
      <c r="I29" s="10" t="s">
        <v>54</v>
      </c>
      <c r="J29" s="130" t="s">
        <v>47</v>
      </c>
      <c r="K29" s="130" t="s">
        <v>85</v>
      </c>
      <c r="L29" s="6"/>
      <c r="M29" s="8"/>
      <c r="N29" s="27"/>
      <c r="O29" s="28"/>
      <c r="P29" s="27"/>
      <c r="Q29" s="28"/>
      <c r="R29" s="51"/>
      <c r="S29" s="52"/>
      <c r="T29" s="181"/>
      <c r="U29" s="182"/>
      <c r="V29" s="181"/>
      <c r="W29" s="182"/>
      <c r="X29" s="181"/>
      <c r="Y29" s="182"/>
      <c r="Z29" s="181"/>
      <c r="AA29" s="30"/>
      <c r="AB29" s="181"/>
      <c r="AC29" s="28"/>
      <c r="AD29" s="181"/>
      <c r="AE29" s="52"/>
      <c r="AF29" s="27"/>
      <c r="AG29" s="28"/>
      <c r="AH29" s="29"/>
      <c r="AI29" s="32"/>
      <c r="AJ29" s="269"/>
      <c r="AK29" s="178">
        <v>0</v>
      </c>
      <c r="AL29" s="149"/>
      <c r="AM29" s="15">
        <f>+AJ29</f>
        <v>0</v>
      </c>
    </row>
    <row r="30" spans="1:42" s="131" customFormat="1" ht="80.25" customHeight="1" x14ac:dyDescent="0.25">
      <c r="A30" s="3"/>
      <c r="B30" s="45" t="s">
        <v>38</v>
      </c>
      <c r="C30" s="46">
        <v>18</v>
      </c>
      <c r="D30" s="47" t="s">
        <v>86</v>
      </c>
      <c r="E30" s="48"/>
      <c r="F30" s="136" t="s">
        <v>87</v>
      </c>
      <c r="G30" s="137" t="s">
        <v>218</v>
      </c>
      <c r="H30" s="9" t="s">
        <v>88</v>
      </c>
      <c r="I30" s="10" t="s">
        <v>36</v>
      </c>
      <c r="J30" s="130" t="s">
        <v>53</v>
      </c>
      <c r="K30" s="133">
        <v>1</v>
      </c>
      <c r="L30" s="6"/>
      <c r="M30" s="8"/>
      <c r="N30" s="268" t="s">
        <v>319</v>
      </c>
      <c r="O30" s="31"/>
      <c r="P30" s="268" t="s">
        <v>319</v>
      </c>
      <c r="Q30" s="31"/>
      <c r="R30" s="268" t="s">
        <v>319</v>
      </c>
      <c r="S30" s="31"/>
      <c r="T30" s="268" t="s">
        <v>319</v>
      </c>
      <c r="U30" s="53"/>
      <c r="V30" s="268"/>
      <c r="W30" s="53">
        <f>+V30/K30</f>
        <v>0</v>
      </c>
      <c r="X30" s="268"/>
      <c r="Y30" s="31">
        <f>+X30/K30</f>
        <v>0</v>
      </c>
      <c r="Z30" s="268"/>
      <c r="AA30" s="53">
        <f>+Z30/K30</f>
        <v>0</v>
      </c>
      <c r="AB30" s="268"/>
      <c r="AC30" s="31">
        <f>+AB30/K30</f>
        <v>0</v>
      </c>
      <c r="AD30" s="268"/>
      <c r="AE30" s="31">
        <f>+AD30/K30</f>
        <v>0</v>
      </c>
      <c r="AF30" s="268"/>
      <c r="AG30" s="31">
        <f>AF30/K30</f>
        <v>0</v>
      </c>
      <c r="AH30" s="268"/>
      <c r="AI30" s="31">
        <f>AH30/K30</f>
        <v>0</v>
      </c>
      <c r="AJ30" s="269"/>
      <c r="AK30" s="178">
        <f>+AJ30/K30</f>
        <v>0</v>
      </c>
      <c r="AL30" s="150"/>
      <c r="AM30" s="15">
        <v>0</v>
      </c>
    </row>
    <row r="31" spans="1:42" s="131" customFormat="1" ht="55.5" customHeight="1" x14ac:dyDescent="0.25">
      <c r="A31" s="3"/>
      <c r="B31" s="45" t="s">
        <v>38</v>
      </c>
      <c r="C31" s="46">
        <v>19</v>
      </c>
      <c r="D31" s="47" t="s">
        <v>57</v>
      </c>
      <c r="E31" s="48"/>
      <c r="F31" s="136" t="s">
        <v>89</v>
      </c>
      <c r="G31" s="137" t="s">
        <v>90</v>
      </c>
      <c r="H31" s="9" t="s">
        <v>91</v>
      </c>
      <c r="I31" s="10" t="s">
        <v>36</v>
      </c>
      <c r="J31" s="130" t="s">
        <v>37</v>
      </c>
      <c r="K31" s="133">
        <v>0.9</v>
      </c>
      <c r="L31" s="6">
        <v>0.7</v>
      </c>
      <c r="M31" s="5">
        <v>0.9</v>
      </c>
      <c r="N31" s="27"/>
      <c r="O31" s="28"/>
      <c r="P31" s="27"/>
      <c r="Q31" s="28"/>
      <c r="R31" s="211">
        <v>1</v>
      </c>
      <c r="S31" s="31">
        <f>+R31/K31</f>
        <v>1.1111111111111112</v>
      </c>
      <c r="T31" s="29"/>
      <c r="U31" s="30"/>
      <c r="V31" s="29"/>
      <c r="W31" s="30"/>
      <c r="X31" s="274"/>
      <c r="Y31" s="31">
        <f>X31/K31</f>
        <v>0</v>
      </c>
      <c r="Z31" s="29"/>
      <c r="AA31" s="30"/>
      <c r="AB31" s="29"/>
      <c r="AC31" s="28"/>
      <c r="AD31" s="274"/>
      <c r="AE31" s="31">
        <f>AD31/K31</f>
        <v>0</v>
      </c>
      <c r="AF31" s="27"/>
      <c r="AG31" s="28"/>
      <c r="AH31" s="29"/>
      <c r="AI31" s="32"/>
      <c r="AJ31" s="269"/>
      <c r="AK31" s="178">
        <f>+AJ31/K31</f>
        <v>0</v>
      </c>
      <c r="AL31" s="150"/>
      <c r="AM31" s="15">
        <f>S31</f>
        <v>1.1111111111111112</v>
      </c>
    </row>
    <row r="32" spans="1:42" s="131" customFormat="1" ht="52.5" customHeight="1" x14ac:dyDescent="0.25">
      <c r="A32" s="3"/>
      <c r="B32" s="45" t="s">
        <v>38</v>
      </c>
      <c r="C32" s="46">
        <v>20</v>
      </c>
      <c r="D32" s="47" t="s">
        <v>57</v>
      </c>
      <c r="E32" s="48"/>
      <c r="F32" s="136" t="s">
        <v>92</v>
      </c>
      <c r="G32" s="137" t="s">
        <v>90</v>
      </c>
      <c r="H32" s="9" t="s">
        <v>93</v>
      </c>
      <c r="I32" s="10" t="s">
        <v>36</v>
      </c>
      <c r="J32" s="128" t="s">
        <v>94</v>
      </c>
      <c r="K32" s="133">
        <v>0.9</v>
      </c>
      <c r="L32" s="6">
        <v>0.7</v>
      </c>
      <c r="M32" s="5">
        <v>0.9</v>
      </c>
      <c r="N32" s="27"/>
      <c r="O32" s="28"/>
      <c r="P32" s="27"/>
      <c r="Q32" s="28"/>
      <c r="R32" s="27"/>
      <c r="S32" s="28"/>
      <c r="T32" s="29"/>
      <c r="U32" s="30"/>
      <c r="V32" s="29"/>
      <c r="W32" s="30"/>
      <c r="X32" s="274"/>
      <c r="Y32" s="180">
        <f>X32/K32</f>
        <v>0</v>
      </c>
      <c r="Z32" s="29"/>
      <c r="AA32" s="30"/>
      <c r="AB32" s="29"/>
      <c r="AC32" s="28"/>
      <c r="AD32" s="29"/>
      <c r="AE32" s="28"/>
      <c r="AF32" s="27"/>
      <c r="AG32" s="28"/>
      <c r="AH32" s="29"/>
      <c r="AI32" s="32"/>
      <c r="AJ32" s="251"/>
      <c r="AK32" s="220"/>
      <c r="AL32" s="149"/>
      <c r="AM32" s="15">
        <f>+AVERAGE(Y32,AK32)</f>
        <v>0</v>
      </c>
    </row>
    <row r="33" spans="1:42" s="131" customFormat="1" ht="84.75" customHeight="1" x14ac:dyDescent="0.25">
      <c r="A33" s="3"/>
      <c r="B33" s="45" t="s">
        <v>38</v>
      </c>
      <c r="C33" s="46">
        <v>21</v>
      </c>
      <c r="D33" s="47" t="s">
        <v>57</v>
      </c>
      <c r="E33" s="48"/>
      <c r="F33" s="136" t="s">
        <v>96</v>
      </c>
      <c r="G33" s="137" t="s">
        <v>90</v>
      </c>
      <c r="H33" s="9" t="s">
        <v>97</v>
      </c>
      <c r="I33" s="10" t="s">
        <v>54</v>
      </c>
      <c r="J33" s="128" t="s">
        <v>98</v>
      </c>
      <c r="K33" s="194" t="s">
        <v>99</v>
      </c>
      <c r="L33" s="6">
        <v>0.05</v>
      </c>
      <c r="M33" s="5">
        <v>0.1</v>
      </c>
      <c r="N33" s="175"/>
      <c r="O33" s="176"/>
      <c r="P33" s="175"/>
      <c r="Q33" s="176"/>
      <c r="R33" s="272"/>
      <c r="S33" s="180"/>
      <c r="T33" s="183"/>
      <c r="U33" s="184"/>
      <c r="V33" s="183"/>
      <c r="W33" s="184"/>
      <c r="X33" s="183"/>
      <c r="Y33" s="176"/>
      <c r="Z33" s="183"/>
      <c r="AA33" s="184"/>
      <c r="AB33" s="183"/>
      <c r="AC33" s="176"/>
      <c r="AD33" s="183"/>
      <c r="AE33" s="176"/>
      <c r="AF33" s="175"/>
      <c r="AG33" s="176"/>
      <c r="AH33" s="183"/>
      <c r="AI33" s="185"/>
      <c r="AJ33" s="251"/>
      <c r="AK33" s="220"/>
      <c r="AL33" s="149"/>
      <c r="AM33" s="15">
        <f>+AK33</f>
        <v>0</v>
      </c>
    </row>
    <row r="34" spans="1:42" s="131" customFormat="1" ht="83.25" customHeight="1" x14ac:dyDescent="0.25">
      <c r="A34" s="3"/>
      <c r="B34" s="45" t="s">
        <v>38</v>
      </c>
      <c r="C34" s="46">
        <v>22</v>
      </c>
      <c r="D34" s="47" t="s">
        <v>57</v>
      </c>
      <c r="E34" s="48"/>
      <c r="F34" s="136" t="s">
        <v>100</v>
      </c>
      <c r="G34" s="137" t="s">
        <v>90</v>
      </c>
      <c r="H34" s="9" t="s">
        <v>101</v>
      </c>
      <c r="I34" s="10" t="s">
        <v>42</v>
      </c>
      <c r="J34" s="128" t="s">
        <v>98</v>
      </c>
      <c r="K34" s="130" t="s">
        <v>102</v>
      </c>
      <c r="L34" s="6"/>
      <c r="M34" s="5"/>
      <c r="N34" s="175"/>
      <c r="O34" s="176"/>
      <c r="P34" s="175"/>
      <c r="Q34" s="176"/>
      <c r="R34" s="273"/>
      <c r="S34" s="180">
        <v>0</v>
      </c>
      <c r="T34" s="183"/>
      <c r="U34" s="184"/>
      <c r="V34" s="183"/>
      <c r="W34" s="184"/>
      <c r="X34" s="183"/>
      <c r="Y34" s="176"/>
      <c r="Z34" s="183"/>
      <c r="AA34" s="184"/>
      <c r="AB34" s="183"/>
      <c r="AC34" s="176"/>
      <c r="AD34" s="183"/>
      <c r="AE34" s="176"/>
      <c r="AF34" s="175"/>
      <c r="AG34" s="176"/>
      <c r="AH34" s="183"/>
      <c r="AI34" s="185"/>
      <c r="AJ34" s="251"/>
      <c r="AK34" s="220"/>
      <c r="AL34" s="149"/>
      <c r="AM34" s="15">
        <f>+AVERAGE(S34)</f>
        <v>0</v>
      </c>
    </row>
    <row r="35" spans="1:42" s="131" customFormat="1" ht="85.5" customHeight="1" x14ac:dyDescent="0.25">
      <c r="A35" s="3"/>
      <c r="B35" s="45" t="s">
        <v>38</v>
      </c>
      <c r="C35" s="46">
        <v>23</v>
      </c>
      <c r="D35" s="47" t="s">
        <v>57</v>
      </c>
      <c r="E35" s="48"/>
      <c r="F35" s="136" t="s">
        <v>103</v>
      </c>
      <c r="G35" s="137" t="s">
        <v>90</v>
      </c>
      <c r="H35" s="9" t="s">
        <v>104</v>
      </c>
      <c r="I35" s="10" t="s">
        <v>42</v>
      </c>
      <c r="J35" s="130" t="s">
        <v>37</v>
      </c>
      <c r="K35" s="128" t="s">
        <v>105</v>
      </c>
      <c r="L35" s="6"/>
      <c r="M35" s="5"/>
      <c r="N35" s="27"/>
      <c r="O35" s="28"/>
      <c r="P35" s="27"/>
      <c r="Q35" s="28"/>
      <c r="R35" s="322">
        <v>30.924499999999998</v>
      </c>
      <c r="S35" s="180">
        <f>R35/30</f>
        <v>1.0308166666666667</v>
      </c>
      <c r="T35" s="29"/>
      <c r="U35" s="30"/>
      <c r="V35" s="29"/>
      <c r="W35" s="30"/>
      <c r="X35" s="274"/>
      <c r="Y35" s="180">
        <v>1</v>
      </c>
      <c r="Z35" s="29"/>
      <c r="AA35" s="30"/>
      <c r="AB35" s="29"/>
      <c r="AC35" s="28"/>
      <c r="AD35" s="274"/>
      <c r="AE35" s="180">
        <v>1</v>
      </c>
      <c r="AF35" s="27"/>
      <c r="AG35" s="28"/>
      <c r="AH35" s="29"/>
      <c r="AI35" s="32"/>
      <c r="AJ35" s="270"/>
      <c r="AK35" s="31">
        <v>1</v>
      </c>
      <c r="AL35" s="149"/>
      <c r="AM35" s="15">
        <f>S35</f>
        <v>1.0308166666666667</v>
      </c>
    </row>
    <row r="36" spans="1:42" s="131" customFormat="1" ht="61.5" customHeight="1" x14ac:dyDescent="0.25">
      <c r="A36" s="3"/>
      <c r="B36" s="45" t="s">
        <v>38</v>
      </c>
      <c r="C36" s="46">
        <v>24</v>
      </c>
      <c r="D36" s="47" t="s">
        <v>57</v>
      </c>
      <c r="E36" s="48"/>
      <c r="F36" s="136" t="s">
        <v>106</v>
      </c>
      <c r="G36" s="137" t="s">
        <v>107</v>
      </c>
      <c r="H36" s="9" t="s">
        <v>108</v>
      </c>
      <c r="I36" s="10" t="s">
        <v>36</v>
      </c>
      <c r="J36" s="128" t="s">
        <v>95</v>
      </c>
      <c r="K36" s="133">
        <v>1</v>
      </c>
      <c r="L36" s="6">
        <v>0.7</v>
      </c>
      <c r="M36" s="5">
        <v>0.9</v>
      </c>
      <c r="N36" s="27"/>
      <c r="O36" s="28"/>
      <c r="P36" s="27"/>
      <c r="Q36" s="28"/>
      <c r="R36" s="268" t="s">
        <v>8</v>
      </c>
      <c r="S36" s="180"/>
      <c r="T36" s="29"/>
      <c r="U36" s="30"/>
      <c r="V36" s="29"/>
      <c r="W36" s="30"/>
      <c r="X36" s="274"/>
      <c r="Y36" s="180"/>
      <c r="Z36" s="29"/>
      <c r="AA36" s="30"/>
      <c r="AB36" s="29"/>
      <c r="AC36" s="28"/>
      <c r="AD36" s="274"/>
      <c r="AE36" s="180">
        <v>1</v>
      </c>
      <c r="AF36" s="27"/>
      <c r="AG36" s="28"/>
      <c r="AH36" s="29"/>
      <c r="AI36" s="32"/>
      <c r="AJ36" s="269"/>
      <c r="AK36" s="178">
        <f>+AJ36/K36</f>
        <v>0</v>
      </c>
      <c r="AL36" s="149"/>
      <c r="AM36" s="15">
        <f>+AVERAGE(S36,Y36,AE36,AK36)</f>
        <v>0.5</v>
      </c>
    </row>
    <row r="37" spans="1:42" s="131" customFormat="1" ht="61.5" customHeight="1" x14ac:dyDescent="0.25">
      <c r="A37" s="3"/>
      <c r="B37" s="45" t="s">
        <v>38</v>
      </c>
      <c r="C37" s="46">
        <v>25</v>
      </c>
      <c r="D37" s="47" t="s">
        <v>57</v>
      </c>
      <c r="E37" s="48"/>
      <c r="F37" s="136" t="s">
        <v>109</v>
      </c>
      <c r="G37" s="137" t="s">
        <v>107</v>
      </c>
      <c r="H37" s="9" t="s">
        <v>110</v>
      </c>
      <c r="I37" s="10" t="s">
        <v>42</v>
      </c>
      <c r="J37" s="130" t="s">
        <v>37</v>
      </c>
      <c r="K37" s="128" t="s">
        <v>111</v>
      </c>
      <c r="L37" s="6"/>
      <c r="M37" s="5"/>
      <c r="N37" s="27"/>
      <c r="O37" s="28"/>
      <c r="P37" s="27"/>
      <c r="Q37" s="28"/>
      <c r="R37" s="213">
        <v>150.66669999999999</v>
      </c>
      <c r="S37" s="180">
        <v>0</v>
      </c>
      <c r="T37" s="29"/>
      <c r="U37" s="30"/>
      <c r="V37" s="29"/>
      <c r="W37" s="179"/>
      <c r="X37" s="274"/>
      <c r="Y37" s="180">
        <v>0</v>
      </c>
      <c r="Z37" s="29"/>
      <c r="AA37" s="30"/>
      <c r="AB37" s="29"/>
      <c r="AC37" s="28"/>
      <c r="AD37" s="274"/>
      <c r="AE37" s="180">
        <v>0</v>
      </c>
      <c r="AF37" s="27"/>
      <c r="AG37" s="28"/>
      <c r="AH37" s="29"/>
      <c r="AI37" s="32"/>
      <c r="AJ37" s="269"/>
      <c r="AK37" s="31"/>
      <c r="AL37" s="149"/>
      <c r="AM37" s="15">
        <f>S37</f>
        <v>0</v>
      </c>
    </row>
    <row r="38" spans="1:42" s="131" customFormat="1" ht="61.5" customHeight="1" x14ac:dyDescent="0.25">
      <c r="A38" s="3"/>
      <c r="B38" s="45" t="s">
        <v>38</v>
      </c>
      <c r="C38" s="46">
        <v>26</v>
      </c>
      <c r="D38" s="47" t="s">
        <v>57</v>
      </c>
      <c r="E38" s="48"/>
      <c r="F38" s="136" t="s">
        <v>112</v>
      </c>
      <c r="G38" s="137" t="s">
        <v>113</v>
      </c>
      <c r="H38" s="9" t="s">
        <v>114</v>
      </c>
      <c r="I38" s="10" t="s">
        <v>36</v>
      </c>
      <c r="J38" s="130" t="s">
        <v>37</v>
      </c>
      <c r="K38" s="133">
        <v>1</v>
      </c>
      <c r="L38" s="6">
        <v>0.7</v>
      </c>
      <c r="M38" s="5">
        <v>0.9</v>
      </c>
      <c r="N38" s="27"/>
      <c r="O38" s="28"/>
      <c r="P38" s="27"/>
      <c r="Q38" s="28"/>
      <c r="R38" s="280" t="s">
        <v>319</v>
      </c>
      <c r="S38" s="31"/>
      <c r="T38" s="29"/>
      <c r="U38" s="30"/>
      <c r="V38" s="29"/>
      <c r="W38" s="30"/>
      <c r="X38" s="274"/>
      <c r="Y38" s="31"/>
      <c r="Z38" s="29"/>
      <c r="AA38" s="30"/>
      <c r="AB38" s="29"/>
      <c r="AC38" s="28"/>
      <c r="AD38" s="274"/>
      <c r="AE38" s="31"/>
      <c r="AF38" s="27"/>
      <c r="AG38" s="28"/>
      <c r="AH38" s="29"/>
      <c r="AI38" s="32"/>
      <c r="AJ38" s="269"/>
      <c r="AK38" s="178"/>
      <c r="AL38" s="150"/>
      <c r="AM38" s="15">
        <v>0</v>
      </c>
    </row>
    <row r="39" spans="1:42" s="131" customFormat="1" ht="65.25" customHeight="1" x14ac:dyDescent="0.25">
      <c r="A39" s="3"/>
      <c r="B39" s="45" t="s">
        <v>38</v>
      </c>
      <c r="C39" s="46">
        <v>27</v>
      </c>
      <c r="D39" s="47" t="s">
        <v>57</v>
      </c>
      <c r="E39" s="48"/>
      <c r="F39" s="136" t="s">
        <v>115</v>
      </c>
      <c r="G39" s="137" t="s">
        <v>113</v>
      </c>
      <c r="H39" s="9" t="s">
        <v>116</v>
      </c>
      <c r="I39" s="10" t="s">
        <v>42</v>
      </c>
      <c r="J39" s="130" t="s">
        <v>43</v>
      </c>
      <c r="K39" s="133">
        <v>1</v>
      </c>
      <c r="L39" s="6">
        <v>0.7</v>
      </c>
      <c r="M39" s="5">
        <v>0.8</v>
      </c>
      <c r="N39" s="27"/>
      <c r="O39" s="28"/>
      <c r="P39" s="27"/>
      <c r="Q39" s="28"/>
      <c r="R39" s="27"/>
      <c r="S39" s="28"/>
      <c r="T39" s="29"/>
      <c r="U39" s="30"/>
      <c r="V39" s="29"/>
      <c r="W39" s="30"/>
      <c r="X39" s="274"/>
      <c r="Y39" s="31">
        <v>0</v>
      </c>
      <c r="Z39" s="29"/>
      <c r="AA39" s="179"/>
      <c r="AB39" s="29"/>
      <c r="AC39" s="28"/>
      <c r="AD39" s="29"/>
      <c r="AE39" s="28"/>
      <c r="AF39" s="27"/>
      <c r="AG39" s="28"/>
      <c r="AH39" s="29"/>
      <c r="AI39" s="32"/>
      <c r="AJ39" s="269"/>
      <c r="AK39" s="178"/>
      <c r="AL39" s="149"/>
      <c r="AM39" s="15">
        <f>+AVERAGE(Y39,AK39)</f>
        <v>0</v>
      </c>
    </row>
    <row r="40" spans="1:42" s="131" customFormat="1" ht="65.25" customHeight="1" x14ac:dyDescent="0.25">
      <c r="A40" s="3"/>
      <c r="B40" s="45" t="s">
        <v>38</v>
      </c>
      <c r="C40" s="46">
        <v>28</v>
      </c>
      <c r="D40" s="47" t="s">
        <v>57</v>
      </c>
      <c r="E40" s="48"/>
      <c r="F40" s="136" t="s">
        <v>327</v>
      </c>
      <c r="G40" s="137" t="s">
        <v>113</v>
      </c>
      <c r="H40" s="9" t="s">
        <v>328</v>
      </c>
      <c r="I40" s="10" t="s">
        <v>54</v>
      </c>
      <c r="J40" s="128" t="s">
        <v>47</v>
      </c>
      <c r="K40" s="133">
        <v>0</v>
      </c>
      <c r="L40" s="6"/>
      <c r="M40" s="5"/>
      <c r="N40" s="27"/>
      <c r="O40" s="28"/>
      <c r="P40" s="27"/>
      <c r="Q40" s="28"/>
      <c r="R40" s="27"/>
      <c r="S40" s="28"/>
      <c r="T40" s="29"/>
      <c r="U40" s="30"/>
      <c r="V40" s="29"/>
      <c r="W40" s="30"/>
      <c r="X40" s="29"/>
      <c r="Y40" s="30"/>
      <c r="Z40" s="29"/>
      <c r="AA40" s="179"/>
      <c r="AB40" s="29"/>
      <c r="AC40" s="28"/>
      <c r="AD40" s="29"/>
      <c r="AE40" s="28"/>
      <c r="AF40" s="27"/>
      <c r="AG40" s="28"/>
      <c r="AH40" s="29"/>
      <c r="AI40" s="32"/>
      <c r="AJ40" s="269"/>
      <c r="AK40" s="178">
        <v>0</v>
      </c>
      <c r="AL40" s="149"/>
      <c r="AM40" s="15">
        <f>+AVERAGE(AK40)</f>
        <v>0</v>
      </c>
    </row>
    <row r="41" spans="1:42" s="131" customFormat="1" ht="61.5" customHeight="1" x14ac:dyDescent="0.25">
      <c r="A41" s="3"/>
      <c r="B41" s="45" t="s">
        <v>38</v>
      </c>
      <c r="C41" s="46">
        <v>29</v>
      </c>
      <c r="D41" s="47" t="s">
        <v>86</v>
      </c>
      <c r="E41" s="48"/>
      <c r="F41" s="136" t="s">
        <v>117</v>
      </c>
      <c r="G41" s="137" t="s">
        <v>219</v>
      </c>
      <c r="H41" s="9" t="s">
        <v>118</v>
      </c>
      <c r="I41" s="10" t="s">
        <v>36</v>
      </c>
      <c r="J41" s="130" t="s">
        <v>37</v>
      </c>
      <c r="K41" s="133">
        <v>1</v>
      </c>
      <c r="L41" s="6">
        <v>0.7</v>
      </c>
      <c r="M41" s="5">
        <v>0.8</v>
      </c>
      <c r="N41" s="27"/>
      <c r="O41" s="28"/>
      <c r="P41" s="27"/>
      <c r="Q41" s="28"/>
      <c r="R41" s="211">
        <v>1</v>
      </c>
      <c r="S41" s="31">
        <f>+R41/K41</f>
        <v>1</v>
      </c>
      <c r="T41" s="29"/>
      <c r="U41" s="30"/>
      <c r="V41" s="29"/>
      <c r="W41" s="30"/>
      <c r="X41" s="274"/>
      <c r="Y41" s="31">
        <f>+X41/K41</f>
        <v>0</v>
      </c>
      <c r="Z41" s="29"/>
      <c r="AA41" s="30"/>
      <c r="AB41" s="29"/>
      <c r="AC41" s="28"/>
      <c r="AD41" s="274"/>
      <c r="AE41" s="31">
        <f>AD41/K41</f>
        <v>0</v>
      </c>
      <c r="AF41" s="27"/>
      <c r="AG41" s="28"/>
      <c r="AH41" s="29"/>
      <c r="AI41" s="32"/>
      <c r="AJ41" s="269"/>
      <c r="AK41" s="178">
        <f>+AJ41/K41</f>
        <v>0</v>
      </c>
      <c r="AL41" s="150"/>
      <c r="AM41" s="15">
        <f>S41</f>
        <v>1</v>
      </c>
    </row>
    <row r="42" spans="1:42" s="131" customFormat="1" ht="61.5" customHeight="1" x14ac:dyDescent="0.25">
      <c r="A42" s="3"/>
      <c r="B42" s="45" t="s">
        <v>38</v>
      </c>
      <c r="C42" s="46">
        <v>30</v>
      </c>
      <c r="D42" s="47" t="s">
        <v>86</v>
      </c>
      <c r="E42" s="48"/>
      <c r="F42" s="136" t="s">
        <v>119</v>
      </c>
      <c r="G42" s="137" t="s">
        <v>219</v>
      </c>
      <c r="H42" s="9" t="s">
        <v>120</v>
      </c>
      <c r="I42" s="10" t="s">
        <v>54</v>
      </c>
      <c r="J42" s="130" t="s">
        <v>37</v>
      </c>
      <c r="K42" s="133">
        <v>0.9</v>
      </c>
      <c r="L42" s="18"/>
      <c r="M42" s="17"/>
      <c r="N42" s="27"/>
      <c r="O42" s="28"/>
      <c r="P42" s="27"/>
      <c r="Q42" s="28"/>
      <c r="R42" s="211">
        <v>1.034483</v>
      </c>
      <c r="S42" s="31">
        <f>+R42/K42</f>
        <v>1.1494255555555555</v>
      </c>
      <c r="T42" s="29"/>
      <c r="U42" s="30"/>
      <c r="V42" s="29"/>
      <c r="W42" s="30"/>
      <c r="X42" s="274"/>
      <c r="Y42" s="31">
        <f>+X42/K42</f>
        <v>0</v>
      </c>
      <c r="Z42" s="29"/>
      <c r="AA42" s="30"/>
      <c r="AB42" s="29"/>
      <c r="AC42" s="28"/>
      <c r="AD42" s="274"/>
      <c r="AE42" s="31">
        <f>+AD42/K42</f>
        <v>0</v>
      </c>
      <c r="AF42" s="27"/>
      <c r="AG42" s="28"/>
      <c r="AH42" s="29"/>
      <c r="AI42" s="32"/>
      <c r="AJ42" s="269"/>
      <c r="AK42" s="178">
        <f>+AJ42/K42</f>
        <v>0</v>
      </c>
      <c r="AL42" s="150"/>
      <c r="AM42" s="15">
        <f>S42</f>
        <v>1.1494255555555555</v>
      </c>
    </row>
    <row r="43" spans="1:42" s="131" customFormat="1" ht="120.75" customHeight="1" x14ac:dyDescent="0.25">
      <c r="A43" s="3"/>
      <c r="B43" s="45" t="s">
        <v>38</v>
      </c>
      <c r="C43" s="46">
        <v>31</v>
      </c>
      <c r="D43" s="47" t="s">
        <v>86</v>
      </c>
      <c r="E43" s="48"/>
      <c r="F43" s="136" t="s">
        <v>121</v>
      </c>
      <c r="G43" s="137" t="s">
        <v>219</v>
      </c>
      <c r="H43" s="9" t="s">
        <v>122</v>
      </c>
      <c r="I43" s="10" t="s">
        <v>54</v>
      </c>
      <c r="J43" s="130" t="s">
        <v>47</v>
      </c>
      <c r="K43" s="249">
        <v>10</v>
      </c>
      <c r="L43" s="18"/>
      <c r="M43" s="17"/>
      <c r="N43" s="27"/>
      <c r="O43" s="28"/>
      <c r="P43" s="27"/>
      <c r="Q43" s="28"/>
      <c r="R43" s="27"/>
      <c r="S43" s="28"/>
      <c r="T43" s="29"/>
      <c r="U43" s="30"/>
      <c r="V43" s="29"/>
      <c r="W43" s="30"/>
      <c r="X43" s="29"/>
      <c r="Y43" s="28"/>
      <c r="Z43" s="29"/>
      <c r="AA43" s="30"/>
      <c r="AB43" s="29"/>
      <c r="AC43" s="28"/>
      <c r="AD43" s="29"/>
      <c r="AE43" s="28"/>
      <c r="AF43" s="27"/>
      <c r="AG43" s="28"/>
      <c r="AH43" s="29"/>
      <c r="AI43" s="32"/>
      <c r="AJ43" s="270"/>
      <c r="AK43" s="178">
        <v>1</v>
      </c>
      <c r="AL43" s="149"/>
      <c r="AM43" s="15">
        <f>+AK43</f>
        <v>1</v>
      </c>
    </row>
    <row r="44" spans="1:42" s="131" customFormat="1" ht="61.5" customHeight="1" x14ac:dyDescent="0.25">
      <c r="A44" s="3"/>
      <c r="B44" s="45" t="s">
        <v>38</v>
      </c>
      <c r="C44" s="46">
        <v>32</v>
      </c>
      <c r="D44" s="47" t="s">
        <v>39</v>
      </c>
      <c r="E44" s="48"/>
      <c r="F44" s="136" t="s">
        <v>123</v>
      </c>
      <c r="G44" s="137" t="s">
        <v>124</v>
      </c>
      <c r="H44" s="9" t="s">
        <v>125</v>
      </c>
      <c r="I44" s="10" t="s">
        <v>42</v>
      </c>
      <c r="J44" s="130" t="s">
        <v>37</v>
      </c>
      <c r="K44" s="135">
        <v>0.85</v>
      </c>
      <c r="L44" s="6">
        <v>0.2</v>
      </c>
      <c r="M44" s="5">
        <v>0.25</v>
      </c>
      <c r="N44" s="27"/>
      <c r="O44" s="172"/>
      <c r="P44" s="171"/>
      <c r="Q44" s="172"/>
      <c r="R44" s="324">
        <v>0.25506013999999999</v>
      </c>
      <c r="S44" s="31">
        <f>R44/K44</f>
        <v>0.30007075294117647</v>
      </c>
      <c r="T44" s="173"/>
      <c r="U44" s="174"/>
      <c r="V44" s="173"/>
      <c r="W44" s="174"/>
      <c r="X44" s="267"/>
      <c r="Y44" s="31">
        <f>+X44/K44</f>
        <v>0</v>
      </c>
      <c r="Z44" s="173"/>
      <c r="AA44" s="174"/>
      <c r="AB44" s="173"/>
      <c r="AC44" s="172"/>
      <c r="AD44" s="267"/>
      <c r="AE44" s="31">
        <v>0</v>
      </c>
      <c r="AF44" s="171"/>
      <c r="AG44" s="172"/>
      <c r="AH44" s="173"/>
      <c r="AI44" s="177"/>
      <c r="AJ44" s="269"/>
      <c r="AK44" s="178">
        <f>+AJ44/K44</f>
        <v>0</v>
      </c>
      <c r="AL44" s="149"/>
      <c r="AM44" s="15">
        <f>S44</f>
        <v>0.30007075294117647</v>
      </c>
    </row>
    <row r="45" spans="1:42" s="131" customFormat="1" ht="45" customHeight="1" x14ac:dyDescent="0.25">
      <c r="A45" s="3"/>
      <c r="B45" s="45" t="s">
        <v>38</v>
      </c>
      <c r="C45" s="46">
        <v>33</v>
      </c>
      <c r="D45" s="47" t="s">
        <v>48</v>
      </c>
      <c r="E45" s="48"/>
      <c r="F45" s="136" t="s">
        <v>126</v>
      </c>
      <c r="G45" s="137" t="s">
        <v>124</v>
      </c>
      <c r="H45" s="9" t="s">
        <v>127</v>
      </c>
      <c r="I45" s="10" t="s">
        <v>42</v>
      </c>
      <c r="J45" s="128" t="s">
        <v>47</v>
      </c>
      <c r="K45" s="135">
        <v>0.7</v>
      </c>
      <c r="L45" s="6">
        <v>0.7</v>
      </c>
      <c r="M45" s="5">
        <v>0.8</v>
      </c>
      <c r="N45" s="27"/>
      <c r="O45" s="28"/>
      <c r="P45" s="27"/>
      <c r="Q45" s="28"/>
      <c r="R45" s="27"/>
      <c r="S45" s="28"/>
      <c r="T45" s="29"/>
      <c r="U45" s="30"/>
      <c r="V45" s="29"/>
      <c r="W45" s="30"/>
      <c r="X45" s="29"/>
      <c r="Y45" s="28"/>
      <c r="Z45" s="29"/>
      <c r="AA45" s="30"/>
      <c r="AB45" s="29"/>
      <c r="AC45" s="28"/>
      <c r="AD45" s="29"/>
      <c r="AE45" s="28"/>
      <c r="AF45" s="27"/>
      <c r="AG45" s="28"/>
      <c r="AH45" s="29"/>
      <c r="AI45" s="32"/>
      <c r="AJ45" s="269"/>
      <c r="AK45" s="178">
        <f>+AJ45</f>
        <v>0</v>
      </c>
      <c r="AL45" s="149"/>
      <c r="AM45" s="15">
        <f>+AK45</f>
        <v>0</v>
      </c>
      <c r="AP45" s="134"/>
    </row>
    <row r="46" spans="1:42" s="131" customFormat="1" ht="70.5" customHeight="1" x14ac:dyDescent="0.25">
      <c r="A46" s="3"/>
      <c r="B46" s="45" t="s">
        <v>38</v>
      </c>
      <c r="C46" s="46">
        <v>34</v>
      </c>
      <c r="D46" s="47" t="s">
        <v>39</v>
      </c>
      <c r="E46" s="48"/>
      <c r="F46" s="136" t="s">
        <v>128</v>
      </c>
      <c r="G46" s="137" t="s">
        <v>124</v>
      </c>
      <c r="H46" s="9" t="s">
        <v>129</v>
      </c>
      <c r="I46" s="10" t="s">
        <v>42</v>
      </c>
      <c r="J46" s="128" t="s">
        <v>47</v>
      </c>
      <c r="K46" s="135">
        <v>0.03</v>
      </c>
      <c r="L46" s="6"/>
      <c r="M46" s="5"/>
      <c r="N46" s="27"/>
      <c r="O46" s="28"/>
      <c r="P46" s="27"/>
      <c r="Q46" s="28"/>
      <c r="R46" s="27"/>
      <c r="S46" s="28"/>
      <c r="T46" s="29"/>
      <c r="U46" s="30"/>
      <c r="V46" s="29"/>
      <c r="W46" s="30"/>
      <c r="X46" s="29"/>
      <c r="Y46" s="28"/>
      <c r="Z46" s="29"/>
      <c r="AA46" s="30"/>
      <c r="AB46" s="29"/>
      <c r="AC46" s="28"/>
      <c r="AD46" s="29"/>
      <c r="AE46" s="28"/>
      <c r="AF46" s="27"/>
      <c r="AG46" s="28"/>
      <c r="AH46" s="29"/>
      <c r="AI46" s="32"/>
      <c r="AJ46" s="269"/>
      <c r="AK46" s="178">
        <f>+AJ46</f>
        <v>0</v>
      </c>
      <c r="AL46" s="149"/>
      <c r="AM46" s="15">
        <f>+AK46</f>
        <v>0</v>
      </c>
    </row>
    <row r="47" spans="1:42" s="131" customFormat="1" ht="77.25" customHeight="1" x14ac:dyDescent="0.25">
      <c r="A47" s="3"/>
      <c r="B47" s="45" t="s">
        <v>38</v>
      </c>
      <c r="C47" s="46">
        <v>35</v>
      </c>
      <c r="D47" s="47" t="s">
        <v>39</v>
      </c>
      <c r="E47" s="206"/>
      <c r="F47" s="136" t="s">
        <v>130</v>
      </c>
      <c r="G47" s="137" t="s">
        <v>124</v>
      </c>
      <c r="H47" s="9" t="s">
        <v>131</v>
      </c>
      <c r="I47" s="10" t="s">
        <v>42</v>
      </c>
      <c r="J47" s="128" t="s">
        <v>43</v>
      </c>
      <c r="K47" s="250">
        <v>0.28000000000000003</v>
      </c>
      <c r="L47" s="6"/>
      <c r="M47" s="5"/>
      <c r="N47" s="192"/>
      <c r="O47" s="193"/>
      <c r="P47" s="27"/>
      <c r="Q47" s="28"/>
      <c r="R47" s="27"/>
      <c r="S47" s="28"/>
      <c r="T47" s="29"/>
      <c r="U47" s="30"/>
      <c r="V47" s="29"/>
      <c r="W47" s="30"/>
      <c r="X47" s="274"/>
      <c r="Y47" s="31">
        <f>+X47/K47</f>
        <v>0</v>
      </c>
      <c r="Z47" s="29"/>
      <c r="AA47" s="179"/>
      <c r="AB47" s="29"/>
      <c r="AC47" s="28"/>
      <c r="AD47" s="29"/>
      <c r="AE47" s="28"/>
      <c r="AF47" s="27"/>
      <c r="AG47" s="28"/>
      <c r="AH47" s="29"/>
      <c r="AI47" s="32"/>
      <c r="AJ47" s="269"/>
      <c r="AK47" s="178">
        <f>+AJ47/K47</f>
        <v>0</v>
      </c>
      <c r="AL47" s="149"/>
      <c r="AM47" s="15">
        <f>+AVERAGE(Y47,AK47)</f>
        <v>0</v>
      </c>
    </row>
    <row r="48" spans="1:42" s="131" customFormat="1" ht="68.25" customHeight="1" x14ac:dyDescent="0.25">
      <c r="A48" s="3"/>
      <c r="B48" s="45" t="s">
        <v>38</v>
      </c>
      <c r="C48" s="46">
        <v>36</v>
      </c>
      <c r="D48" s="47" t="s">
        <v>39</v>
      </c>
      <c r="E48" s="48"/>
      <c r="F48" s="136" t="s">
        <v>132</v>
      </c>
      <c r="G48" s="137" t="s">
        <v>124</v>
      </c>
      <c r="H48" s="9" t="s">
        <v>133</v>
      </c>
      <c r="I48" s="10" t="s">
        <v>36</v>
      </c>
      <c r="J48" s="130" t="s">
        <v>43</v>
      </c>
      <c r="K48" s="135">
        <v>0.5</v>
      </c>
      <c r="L48" s="6">
        <v>0.99</v>
      </c>
      <c r="M48" s="5">
        <v>1</v>
      </c>
      <c r="N48" s="27"/>
      <c r="O48" s="28"/>
      <c r="P48" s="27"/>
      <c r="Q48" s="28"/>
      <c r="R48" s="27"/>
      <c r="S48" s="28"/>
      <c r="T48" s="29"/>
      <c r="U48" s="30"/>
      <c r="V48" s="29"/>
      <c r="W48" s="30"/>
      <c r="X48" s="274"/>
      <c r="Y48" s="31">
        <f>+X48/K48</f>
        <v>0</v>
      </c>
      <c r="Z48" s="29"/>
      <c r="AA48" s="179"/>
      <c r="AB48" s="29"/>
      <c r="AC48" s="28"/>
      <c r="AD48" s="29"/>
      <c r="AE48" s="28"/>
      <c r="AF48" s="27"/>
      <c r="AG48" s="28"/>
      <c r="AH48" s="29"/>
      <c r="AI48" s="32"/>
      <c r="AJ48" s="269"/>
      <c r="AK48" s="31">
        <f>+AJ48/K48</f>
        <v>0</v>
      </c>
      <c r="AL48" s="149"/>
      <c r="AM48" s="15">
        <f>+AVERAGE(Y48,AK48)</f>
        <v>0</v>
      </c>
    </row>
    <row r="49" spans="1:41" s="149" customFormat="1" ht="61.5" customHeight="1" x14ac:dyDescent="0.25">
      <c r="A49" s="148"/>
      <c r="B49" s="45" t="s">
        <v>38</v>
      </c>
      <c r="C49" s="46">
        <v>37</v>
      </c>
      <c r="D49" s="47" t="s">
        <v>216</v>
      </c>
      <c r="E49" s="48"/>
      <c r="F49" s="199" t="s">
        <v>134</v>
      </c>
      <c r="G49" s="200" t="s">
        <v>135</v>
      </c>
      <c r="H49" s="9" t="s">
        <v>136</v>
      </c>
      <c r="I49" s="10" t="s">
        <v>36</v>
      </c>
      <c r="J49" s="11" t="s">
        <v>315</v>
      </c>
      <c r="K49" s="12">
        <v>0.95</v>
      </c>
      <c r="L49" s="19">
        <v>70</v>
      </c>
      <c r="M49" s="20">
        <v>95</v>
      </c>
      <c r="N49" s="27"/>
      <c r="O49" s="28"/>
      <c r="P49" s="27"/>
      <c r="Q49" s="28"/>
      <c r="R49" s="51"/>
      <c r="S49" s="52"/>
      <c r="T49" s="268" t="s">
        <v>319</v>
      </c>
      <c r="U49" s="53"/>
      <c r="V49" s="51"/>
      <c r="W49" s="30"/>
      <c r="X49" s="51"/>
      <c r="Y49" s="28"/>
      <c r="Z49" s="51"/>
      <c r="AA49" s="30"/>
      <c r="AB49" s="268"/>
      <c r="AC49" s="31">
        <f>+AB49/K49</f>
        <v>0</v>
      </c>
      <c r="AD49" s="51"/>
      <c r="AE49" s="28"/>
      <c r="AF49" s="27"/>
      <c r="AG49" s="28"/>
      <c r="AH49" s="29"/>
      <c r="AI49" s="32"/>
      <c r="AJ49" s="269"/>
      <c r="AK49" s="178">
        <f>+AJ49</f>
        <v>0</v>
      </c>
      <c r="AM49" s="15">
        <f>+AVERAGE(U49,AC49,AK49)</f>
        <v>0</v>
      </c>
    </row>
    <row r="50" spans="1:41" s="149" customFormat="1" ht="56.25" customHeight="1" x14ac:dyDescent="0.2">
      <c r="A50" s="148"/>
      <c r="B50" s="45" t="s">
        <v>38</v>
      </c>
      <c r="C50" s="46">
        <v>38</v>
      </c>
      <c r="D50" s="47" t="s">
        <v>216</v>
      </c>
      <c r="E50" s="48"/>
      <c r="F50" s="201" t="s">
        <v>137</v>
      </c>
      <c r="G50" s="200" t="s">
        <v>135</v>
      </c>
      <c r="H50" s="9" t="s">
        <v>138</v>
      </c>
      <c r="I50" s="10" t="s">
        <v>36</v>
      </c>
      <c r="J50" s="130" t="s">
        <v>37</v>
      </c>
      <c r="K50" s="12">
        <v>0.95</v>
      </c>
      <c r="L50" s="22">
        <v>70</v>
      </c>
      <c r="M50" s="21">
        <v>95</v>
      </c>
      <c r="N50" s="27"/>
      <c r="O50" s="28"/>
      <c r="P50" s="27"/>
      <c r="Q50" s="28"/>
      <c r="R50" s="211">
        <v>1</v>
      </c>
      <c r="S50" s="31">
        <f>+R50/K50</f>
        <v>1.0526315789473684</v>
      </c>
      <c r="T50" s="29"/>
      <c r="U50" s="30"/>
      <c r="V50" s="29"/>
      <c r="W50" s="30"/>
      <c r="X50" s="274"/>
      <c r="Y50" s="31">
        <f t="shared" ref="Y50:Y57" si="0">+X50/K50</f>
        <v>0</v>
      </c>
      <c r="Z50" s="29"/>
      <c r="AA50" s="30"/>
      <c r="AB50" s="29"/>
      <c r="AC50" s="28"/>
      <c r="AD50" s="274"/>
      <c r="AE50" s="31">
        <v>0</v>
      </c>
      <c r="AF50" s="27"/>
      <c r="AG50" s="28"/>
      <c r="AH50" s="29"/>
      <c r="AI50" s="32"/>
      <c r="AJ50" s="269"/>
      <c r="AK50" s="178">
        <f>+AJ50/K50</f>
        <v>0</v>
      </c>
      <c r="AL50" s="150"/>
      <c r="AM50" s="15">
        <f>S50</f>
        <v>1.0526315789473684</v>
      </c>
    </row>
    <row r="51" spans="1:41" s="149" customFormat="1" ht="50.25" customHeight="1" x14ac:dyDescent="0.2">
      <c r="A51" s="148"/>
      <c r="B51" s="45" t="s">
        <v>38</v>
      </c>
      <c r="C51" s="46">
        <v>39</v>
      </c>
      <c r="D51" s="47" t="s">
        <v>216</v>
      </c>
      <c r="E51" s="48"/>
      <c r="F51" s="201" t="s">
        <v>139</v>
      </c>
      <c r="G51" s="200" t="s">
        <v>135</v>
      </c>
      <c r="H51" s="9" t="s">
        <v>140</v>
      </c>
      <c r="I51" s="10" t="s">
        <v>36</v>
      </c>
      <c r="J51" s="130" t="s">
        <v>37</v>
      </c>
      <c r="K51" s="12">
        <v>0.95</v>
      </c>
      <c r="L51" s="22"/>
      <c r="M51" s="21"/>
      <c r="N51" s="27"/>
      <c r="O51" s="28"/>
      <c r="P51" s="27"/>
      <c r="Q51" s="28"/>
      <c r="R51" s="211">
        <v>1</v>
      </c>
      <c r="S51" s="31">
        <f>+R51/K51</f>
        <v>1.0526315789473684</v>
      </c>
      <c r="T51" s="29"/>
      <c r="U51" s="30"/>
      <c r="V51" s="29"/>
      <c r="W51" s="30"/>
      <c r="X51" s="274"/>
      <c r="Y51" s="31">
        <f t="shared" si="0"/>
        <v>0</v>
      </c>
      <c r="Z51" s="29"/>
      <c r="AA51" s="30"/>
      <c r="AB51" s="29"/>
      <c r="AC51" s="28"/>
      <c r="AD51" s="274"/>
      <c r="AE51" s="31">
        <v>0</v>
      </c>
      <c r="AF51" s="27"/>
      <c r="AG51" s="28"/>
      <c r="AH51" s="29"/>
      <c r="AI51" s="32"/>
      <c r="AJ51" s="269"/>
      <c r="AK51" s="178">
        <f t="shared" ref="AK51:AK57" si="1">+AJ51/K51</f>
        <v>0</v>
      </c>
      <c r="AL51" s="150"/>
      <c r="AM51" s="15">
        <f>S51</f>
        <v>1.0526315789473684</v>
      </c>
      <c r="AO51" s="151"/>
    </row>
    <row r="52" spans="1:41" s="149" customFormat="1" ht="72" customHeight="1" x14ac:dyDescent="0.2">
      <c r="A52" s="148"/>
      <c r="B52" s="45" t="s">
        <v>38</v>
      </c>
      <c r="C52" s="46">
        <v>40</v>
      </c>
      <c r="D52" s="47" t="s">
        <v>216</v>
      </c>
      <c r="E52" s="48"/>
      <c r="F52" s="199" t="s">
        <v>141</v>
      </c>
      <c r="G52" s="200" t="s">
        <v>135</v>
      </c>
      <c r="H52" s="9" t="s">
        <v>142</v>
      </c>
      <c r="I52" s="10" t="s">
        <v>42</v>
      </c>
      <c r="J52" s="11" t="s">
        <v>53</v>
      </c>
      <c r="K52" s="12">
        <v>0.95</v>
      </c>
      <c r="L52" s="22">
        <v>70</v>
      </c>
      <c r="M52" s="21">
        <v>95</v>
      </c>
      <c r="N52" s="211">
        <v>1</v>
      </c>
      <c r="O52" s="31">
        <f>+N52/K52</f>
        <v>1.0526315789473684</v>
      </c>
      <c r="P52" s="211">
        <v>1</v>
      </c>
      <c r="Q52" s="31">
        <f>+P52/K52</f>
        <v>1.0526315789473684</v>
      </c>
      <c r="R52" s="211">
        <v>1</v>
      </c>
      <c r="S52" s="31">
        <f>+R52/K52</f>
        <v>1.0526315789473684</v>
      </c>
      <c r="T52" s="268" t="s">
        <v>319</v>
      </c>
      <c r="U52" s="31"/>
      <c r="V52" s="268"/>
      <c r="W52" s="53">
        <f>V52/K52</f>
        <v>0</v>
      </c>
      <c r="X52" s="268"/>
      <c r="Y52" s="31">
        <f>+X52/K52</f>
        <v>0</v>
      </c>
      <c r="Z52" s="268"/>
      <c r="AA52" s="53">
        <f>Z52/K52</f>
        <v>0</v>
      </c>
      <c r="AB52" s="268"/>
      <c r="AC52" s="31">
        <f>AB52/K52</f>
        <v>0</v>
      </c>
      <c r="AD52" s="268"/>
      <c r="AE52" s="31">
        <f>AD52/K52</f>
        <v>0</v>
      </c>
      <c r="AF52" s="268"/>
      <c r="AG52" s="31">
        <f>AF52/K52</f>
        <v>0</v>
      </c>
      <c r="AH52" s="268"/>
      <c r="AI52" s="54">
        <f>AH52/K52</f>
        <v>0</v>
      </c>
      <c r="AJ52" s="269"/>
      <c r="AK52" s="178">
        <f>+AJ52/K52</f>
        <v>0</v>
      </c>
      <c r="AL52" s="150"/>
      <c r="AM52" s="15">
        <f t="shared" ref="AM52:AM53" si="2">AVERAGE(O52,Q52,S52,U52)</f>
        <v>1.0526315789473684</v>
      </c>
    </row>
    <row r="53" spans="1:41" s="149" customFormat="1" ht="73.5" customHeight="1" x14ac:dyDescent="0.2">
      <c r="A53" s="148"/>
      <c r="B53" s="45" t="s">
        <v>38</v>
      </c>
      <c r="C53" s="46">
        <v>41</v>
      </c>
      <c r="D53" s="47" t="s">
        <v>216</v>
      </c>
      <c r="E53" s="48"/>
      <c r="F53" s="199" t="s">
        <v>143</v>
      </c>
      <c r="G53" s="200" t="s">
        <v>135</v>
      </c>
      <c r="H53" s="9" t="s">
        <v>144</v>
      </c>
      <c r="I53" s="10" t="s">
        <v>42</v>
      </c>
      <c r="J53" s="11" t="s">
        <v>53</v>
      </c>
      <c r="K53" s="12">
        <v>0.95</v>
      </c>
      <c r="L53" s="22">
        <v>70</v>
      </c>
      <c r="M53" s="21">
        <v>95</v>
      </c>
      <c r="N53" s="211">
        <v>1.5</v>
      </c>
      <c r="O53" s="31">
        <f>+N53/K53</f>
        <v>1.5789473684210527</v>
      </c>
      <c r="P53" s="211">
        <v>1.5</v>
      </c>
      <c r="Q53" s="31">
        <f>+P53/K53</f>
        <v>1.5789473684210527</v>
      </c>
      <c r="R53" s="211">
        <v>1.5</v>
      </c>
      <c r="S53" s="31">
        <f>+R53/K53</f>
        <v>1.5789473684210527</v>
      </c>
      <c r="T53" s="268" t="s">
        <v>319</v>
      </c>
      <c r="U53" s="53"/>
      <c r="V53" s="268"/>
      <c r="W53" s="53">
        <v>0</v>
      </c>
      <c r="X53" s="268"/>
      <c r="Y53" s="31">
        <f t="shared" si="0"/>
        <v>0</v>
      </c>
      <c r="Z53" s="268"/>
      <c r="AA53" s="31">
        <f>Z53/K53</f>
        <v>0</v>
      </c>
      <c r="AB53" s="268"/>
      <c r="AC53" s="31">
        <f>AB53/K53</f>
        <v>0</v>
      </c>
      <c r="AD53" s="268"/>
      <c r="AE53" s="53">
        <f>AD53/K53</f>
        <v>0</v>
      </c>
      <c r="AF53" s="268"/>
      <c r="AG53" s="53">
        <f>AF53/K53</f>
        <v>0</v>
      </c>
      <c r="AH53" s="268"/>
      <c r="AI53" s="31">
        <f>AH53/K53</f>
        <v>0</v>
      </c>
      <c r="AJ53" s="269"/>
      <c r="AK53" s="178">
        <f>+AJ53/K53</f>
        <v>0</v>
      </c>
      <c r="AL53" s="150"/>
      <c r="AM53" s="15">
        <f t="shared" si="2"/>
        <v>1.5789473684210524</v>
      </c>
    </row>
    <row r="54" spans="1:41" s="131" customFormat="1" ht="53.25" customHeight="1" x14ac:dyDescent="0.25">
      <c r="A54" s="3"/>
      <c r="B54" s="45" t="s">
        <v>38</v>
      </c>
      <c r="C54" s="46">
        <v>42</v>
      </c>
      <c r="D54" s="47" t="s">
        <v>48</v>
      </c>
      <c r="E54" s="48"/>
      <c r="F54" s="136" t="s">
        <v>220</v>
      </c>
      <c r="G54" s="137" t="s">
        <v>145</v>
      </c>
      <c r="H54" s="9" t="s">
        <v>146</v>
      </c>
      <c r="I54" s="10" t="s">
        <v>42</v>
      </c>
      <c r="J54" s="130" t="s">
        <v>37</v>
      </c>
      <c r="K54" s="133">
        <v>0.9</v>
      </c>
      <c r="L54" s="6"/>
      <c r="M54" s="5"/>
      <c r="N54" s="27"/>
      <c r="O54" s="28"/>
      <c r="P54" s="27"/>
      <c r="Q54" s="28"/>
      <c r="R54" s="268" t="s">
        <v>319</v>
      </c>
      <c r="S54" s="31"/>
      <c r="T54" s="29"/>
      <c r="U54" s="30"/>
      <c r="V54" s="29"/>
      <c r="W54" s="30"/>
      <c r="X54" s="274"/>
      <c r="Y54" s="31">
        <f>X54/K54</f>
        <v>0</v>
      </c>
      <c r="Z54" s="29"/>
      <c r="AA54" s="30"/>
      <c r="AB54" s="29"/>
      <c r="AC54" s="28"/>
      <c r="AD54" s="274"/>
      <c r="AE54" s="31">
        <f>+AD54/K54</f>
        <v>0</v>
      </c>
      <c r="AF54" s="27"/>
      <c r="AG54" s="28"/>
      <c r="AH54" s="29"/>
      <c r="AI54" s="32"/>
      <c r="AJ54" s="269"/>
      <c r="AK54" s="178">
        <f>+AJ54/K54</f>
        <v>0</v>
      </c>
      <c r="AL54" s="150"/>
      <c r="AM54" s="15">
        <v>0</v>
      </c>
    </row>
    <row r="55" spans="1:41" s="131" customFormat="1" ht="76.5" x14ac:dyDescent="0.25">
      <c r="A55" s="3"/>
      <c r="B55" s="45" t="s">
        <v>38</v>
      </c>
      <c r="C55" s="46">
        <v>43</v>
      </c>
      <c r="D55" s="47" t="s">
        <v>39</v>
      </c>
      <c r="E55" s="47" t="s">
        <v>147</v>
      </c>
      <c r="F55" s="136" t="s">
        <v>148</v>
      </c>
      <c r="G55" s="137" t="s">
        <v>149</v>
      </c>
      <c r="H55" s="26" t="s">
        <v>150</v>
      </c>
      <c r="I55" s="10" t="s">
        <v>36</v>
      </c>
      <c r="J55" s="130" t="s">
        <v>37</v>
      </c>
      <c r="K55" s="129">
        <v>0.95</v>
      </c>
      <c r="L55" s="6">
        <v>0.8</v>
      </c>
      <c r="M55" s="5">
        <v>0.95</v>
      </c>
      <c r="N55" s="27"/>
      <c r="O55" s="28"/>
      <c r="P55" s="27"/>
      <c r="Q55" s="28"/>
      <c r="R55" s="211">
        <v>1</v>
      </c>
      <c r="S55" s="31">
        <f>+R55/K55</f>
        <v>1.0526315789473684</v>
      </c>
      <c r="T55" s="29"/>
      <c r="U55" s="30"/>
      <c r="V55" s="29"/>
      <c r="W55" s="30"/>
      <c r="X55" s="274"/>
      <c r="Y55" s="31">
        <f>X55/K55</f>
        <v>0</v>
      </c>
      <c r="Z55" s="29"/>
      <c r="AA55" s="30"/>
      <c r="AB55" s="29"/>
      <c r="AC55" s="28"/>
      <c r="AD55" s="274"/>
      <c r="AE55" s="31">
        <f>+AD55/K55</f>
        <v>0</v>
      </c>
      <c r="AF55" s="27"/>
      <c r="AG55" s="28"/>
      <c r="AH55" s="29"/>
      <c r="AI55" s="32"/>
      <c r="AJ55" s="269"/>
      <c r="AK55" s="178">
        <f>+AJ55/K55</f>
        <v>0</v>
      </c>
      <c r="AL55" s="150"/>
      <c r="AM55" s="15">
        <f>S55</f>
        <v>1.0526315789473684</v>
      </c>
    </row>
    <row r="56" spans="1:41" s="141" customFormat="1" ht="76.5" x14ac:dyDescent="0.25">
      <c r="A56" s="23"/>
      <c r="B56" s="49" t="s">
        <v>38</v>
      </c>
      <c r="C56" s="46">
        <v>44</v>
      </c>
      <c r="D56" s="47" t="s">
        <v>39</v>
      </c>
      <c r="E56" s="47" t="s">
        <v>147</v>
      </c>
      <c r="F56" s="202" t="s">
        <v>151</v>
      </c>
      <c r="G56" s="203" t="s">
        <v>149</v>
      </c>
      <c r="H56" s="195" t="s">
        <v>152</v>
      </c>
      <c r="I56" s="10" t="s">
        <v>42</v>
      </c>
      <c r="J56" s="196" t="s">
        <v>53</v>
      </c>
      <c r="K56" s="194">
        <v>0.9</v>
      </c>
      <c r="L56" s="24">
        <v>0.1</v>
      </c>
      <c r="M56" s="7">
        <v>0.05</v>
      </c>
      <c r="N56" s="211">
        <v>1</v>
      </c>
      <c r="O56" s="31">
        <f>+N56/K56</f>
        <v>1.1111111111111112</v>
      </c>
      <c r="P56" s="211">
        <v>1</v>
      </c>
      <c r="Q56" s="31">
        <f>+P56/K56</f>
        <v>1.1111111111111112</v>
      </c>
      <c r="R56" s="211">
        <v>1</v>
      </c>
      <c r="S56" s="31">
        <f>+R56/K56</f>
        <v>1.1111111111111112</v>
      </c>
      <c r="T56" s="268" t="s">
        <v>319</v>
      </c>
      <c r="U56" s="53"/>
      <c r="V56" s="268"/>
      <c r="W56" s="53">
        <f>V56/K56</f>
        <v>0</v>
      </c>
      <c r="X56" s="268"/>
      <c r="Y56" s="31">
        <f t="shared" si="0"/>
        <v>0</v>
      </c>
      <c r="Z56" s="268"/>
      <c r="AA56" s="53">
        <f>+Z56/K56</f>
        <v>0</v>
      </c>
      <c r="AB56" s="268"/>
      <c r="AC56" s="31">
        <f>+AB56/K56</f>
        <v>0</v>
      </c>
      <c r="AD56" s="268"/>
      <c r="AE56" s="31">
        <v>0</v>
      </c>
      <c r="AF56" s="268"/>
      <c r="AG56" s="31">
        <f>+AF56/K56</f>
        <v>0</v>
      </c>
      <c r="AH56" s="268"/>
      <c r="AI56" s="54">
        <f>+AH56/K56</f>
        <v>0</v>
      </c>
      <c r="AJ56" s="269"/>
      <c r="AK56" s="178">
        <f t="shared" si="1"/>
        <v>0</v>
      </c>
      <c r="AL56" s="150"/>
      <c r="AM56" s="15">
        <f t="shared" ref="AM56:AM60" si="3">AVERAGE(O56,Q56,S56,U56)</f>
        <v>1.1111111111111112</v>
      </c>
    </row>
    <row r="57" spans="1:41" s="131" customFormat="1" ht="76.5" x14ac:dyDescent="0.25">
      <c r="A57" s="3"/>
      <c r="B57" s="45" t="s">
        <v>38</v>
      </c>
      <c r="C57" s="46">
        <v>45</v>
      </c>
      <c r="D57" s="47" t="s">
        <v>39</v>
      </c>
      <c r="E57" s="47" t="s">
        <v>147</v>
      </c>
      <c r="F57" s="136" t="s">
        <v>153</v>
      </c>
      <c r="G57" s="137" t="s">
        <v>149</v>
      </c>
      <c r="H57" s="26" t="s">
        <v>154</v>
      </c>
      <c r="I57" s="10" t="s">
        <v>42</v>
      </c>
      <c r="J57" s="130" t="s">
        <v>53</v>
      </c>
      <c r="K57" s="133">
        <v>0.92</v>
      </c>
      <c r="L57" s="6">
        <v>0.8</v>
      </c>
      <c r="M57" s="5">
        <v>0.95</v>
      </c>
      <c r="N57" s="211">
        <v>0.96206000000000003</v>
      </c>
      <c r="O57" s="31">
        <f>+N57/K57</f>
        <v>1.0457173913043478</v>
      </c>
      <c r="P57" s="211">
        <v>0.98203600000000002</v>
      </c>
      <c r="Q57" s="31">
        <f>+P57/K57</f>
        <v>1.0674304347826087</v>
      </c>
      <c r="R57" s="211">
        <v>0.97701099999999996</v>
      </c>
      <c r="S57" s="31">
        <f>+R57/K57</f>
        <v>1.0619684782608694</v>
      </c>
      <c r="T57" s="268" t="s">
        <v>319</v>
      </c>
      <c r="U57" s="53"/>
      <c r="V57" s="268"/>
      <c r="W57" s="53">
        <f>V57/K57</f>
        <v>0</v>
      </c>
      <c r="X57" s="268"/>
      <c r="Y57" s="31">
        <f t="shared" si="0"/>
        <v>0</v>
      </c>
      <c r="Z57" s="268"/>
      <c r="AA57" s="53">
        <f>+Z57/K57</f>
        <v>0</v>
      </c>
      <c r="AB57" s="268"/>
      <c r="AC57" s="31">
        <f>+AB57/K57</f>
        <v>0</v>
      </c>
      <c r="AD57" s="268"/>
      <c r="AE57" s="31">
        <f>+AD57/K57</f>
        <v>0</v>
      </c>
      <c r="AF57" s="268"/>
      <c r="AG57" s="31">
        <f>+AF57/K57</f>
        <v>0</v>
      </c>
      <c r="AH57" s="268"/>
      <c r="AI57" s="54">
        <f>+AH57/K57</f>
        <v>0</v>
      </c>
      <c r="AJ57" s="269"/>
      <c r="AK57" s="178">
        <f t="shared" si="1"/>
        <v>0</v>
      </c>
      <c r="AL57" s="150"/>
      <c r="AM57" s="15">
        <f t="shared" si="3"/>
        <v>1.0583721014492753</v>
      </c>
    </row>
    <row r="58" spans="1:41" s="131" customFormat="1" ht="79.5" customHeight="1" x14ac:dyDescent="0.25">
      <c r="A58" s="3"/>
      <c r="B58" s="45" t="s">
        <v>38</v>
      </c>
      <c r="C58" s="46">
        <v>46</v>
      </c>
      <c r="D58" s="47" t="s">
        <v>39</v>
      </c>
      <c r="E58" s="48"/>
      <c r="F58" s="136" t="s">
        <v>155</v>
      </c>
      <c r="G58" s="137" t="s">
        <v>156</v>
      </c>
      <c r="H58" s="9" t="s">
        <v>157</v>
      </c>
      <c r="I58" s="10" t="s">
        <v>42</v>
      </c>
      <c r="J58" s="130" t="s">
        <v>53</v>
      </c>
      <c r="K58" s="139" t="s">
        <v>158</v>
      </c>
      <c r="L58" s="6">
        <v>0.1</v>
      </c>
      <c r="M58" s="5">
        <v>0.05</v>
      </c>
      <c r="N58" s="277" t="s">
        <v>319</v>
      </c>
      <c r="O58" s="180"/>
      <c r="P58" s="277" t="s">
        <v>319</v>
      </c>
      <c r="Q58" s="180"/>
      <c r="R58" s="277" t="s">
        <v>319</v>
      </c>
      <c r="S58" s="180"/>
      <c r="T58" s="275"/>
      <c r="U58" s="31">
        <v>1</v>
      </c>
      <c r="V58" s="275"/>
      <c r="W58" s="31">
        <v>1</v>
      </c>
      <c r="X58" s="275"/>
      <c r="Y58" s="31">
        <v>1</v>
      </c>
      <c r="Z58" s="275"/>
      <c r="AA58" s="31">
        <v>1</v>
      </c>
      <c r="AB58" s="275"/>
      <c r="AC58" s="180">
        <v>1</v>
      </c>
      <c r="AD58" s="275"/>
      <c r="AE58" s="180">
        <v>1</v>
      </c>
      <c r="AF58" s="276"/>
      <c r="AG58" s="180">
        <v>1</v>
      </c>
      <c r="AH58" s="276"/>
      <c r="AI58" s="186">
        <v>1</v>
      </c>
      <c r="AJ58" s="269"/>
      <c r="AK58" s="178">
        <f>+AJ58</f>
        <v>0</v>
      </c>
      <c r="AL58" s="149"/>
      <c r="AM58" s="15">
        <f t="shared" si="3"/>
        <v>1</v>
      </c>
    </row>
    <row r="59" spans="1:41" s="131" customFormat="1" ht="66" customHeight="1" x14ac:dyDescent="0.25">
      <c r="A59" s="3"/>
      <c r="B59" s="45" t="s">
        <v>38</v>
      </c>
      <c r="C59" s="46">
        <v>47</v>
      </c>
      <c r="D59" s="47" t="s">
        <v>39</v>
      </c>
      <c r="E59" s="48"/>
      <c r="F59" s="136" t="s">
        <v>159</v>
      </c>
      <c r="G59" s="137" t="s">
        <v>156</v>
      </c>
      <c r="H59" s="9" t="s">
        <v>160</v>
      </c>
      <c r="I59" s="10" t="s">
        <v>36</v>
      </c>
      <c r="J59" s="130" t="s">
        <v>53</v>
      </c>
      <c r="K59" s="140">
        <v>0.9</v>
      </c>
      <c r="L59" s="6">
        <v>0.8</v>
      </c>
      <c r="M59" s="5">
        <v>0.9</v>
      </c>
      <c r="N59" s="277" t="s">
        <v>319</v>
      </c>
      <c r="O59" s="180"/>
      <c r="P59" s="277" t="s">
        <v>319</v>
      </c>
      <c r="Q59" s="180"/>
      <c r="R59" s="277" t="s">
        <v>319</v>
      </c>
      <c r="S59" s="180"/>
      <c r="T59" s="276"/>
      <c r="U59" s="31">
        <f>+T59/K59</f>
        <v>0</v>
      </c>
      <c r="V59" s="276"/>
      <c r="W59" s="31">
        <f>V59/K59</f>
        <v>0</v>
      </c>
      <c r="X59" s="276"/>
      <c r="Y59" s="31">
        <f>X59/K59</f>
        <v>0</v>
      </c>
      <c r="Z59" s="276"/>
      <c r="AA59" s="31">
        <f>+Z59/K59</f>
        <v>0</v>
      </c>
      <c r="AB59" s="276"/>
      <c r="AC59" s="31">
        <f>+AB59/K59</f>
        <v>0</v>
      </c>
      <c r="AD59" s="276"/>
      <c r="AE59" s="31">
        <f>+AD59/K59</f>
        <v>0</v>
      </c>
      <c r="AF59" s="276"/>
      <c r="AG59" s="180">
        <f>AF59/K59</f>
        <v>0</v>
      </c>
      <c r="AH59" s="276"/>
      <c r="AI59" s="54">
        <f>AH59/M59</f>
        <v>0</v>
      </c>
      <c r="AJ59" s="269"/>
      <c r="AK59" s="178">
        <f>+AJ59</f>
        <v>0</v>
      </c>
      <c r="AL59" s="150"/>
      <c r="AM59" s="15">
        <f t="shared" si="3"/>
        <v>0</v>
      </c>
    </row>
    <row r="60" spans="1:41" s="131" customFormat="1" ht="71.25" customHeight="1" x14ac:dyDescent="0.25">
      <c r="A60" s="3"/>
      <c r="B60" s="45" t="s">
        <v>38</v>
      </c>
      <c r="C60" s="46">
        <v>48</v>
      </c>
      <c r="D60" s="47" t="s">
        <v>39</v>
      </c>
      <c r="E60" s="48"/>
      <c r="F60" s="136" t="s">
        <v>161</v>
      </c>
      <c r="G60" s="137" t="s">
        <v>156</v>
      </c>
      <c r="H60" s="9" t="s">
        <v>162</v>
      </c>
      <c r="I60" s="10" t="s">
        <v>36</v>
      </c>
      <c r="J60" s="138" t="s">
        <v>53</v>
      </c>
      <c r="K60" s="140">
        <v>1</v>
      </c>
      <c r="L60" s="6">
        <v>0.4</v>
      </c>
      <c r="M60" s="5">
        <v>0.5</v>
      </c>
      <c r="N60" s="269" t="s">
        <v>319</v>
      </c>
      <c r="O60" s="31"/>
      <c r="P60" s="269" t="s">
        <v>319</v>
      </c>
      <c r="Q60" s="31"/>
      <c r="R60" s="268" t="s">
        <v>319</v>
      </c>
      <c r="S60" s="31"/>
      <c r="T60" s="269"/>
      <c r="U60" s="31"/>
      <c r="V60" s="269"/>
      <c r="W60" s="31"/>
      <c r="X60" s="269"/>
      <c r="Y60" s="31"/>
      <c r="Z60" s="269"/>
      <c r="AA60" s="31"/>
      <c r="AB60" s="269"/>
      <c r="AC60" s="31"/>
      <c r="AD60" s="269"/>
      <c r="AE60" s="31"/>
      <c r="AF60" s="269"/>
      <c r="AG60" s="180"/>
      <c r="AH60" s="269"/>
      <c r="AI60" s="180"/>
      <c r="AJ60" s="269"/>
      <c r="AK60" s="178"/>
      <c r="AL60" s="150"/>
      <c r="AM60" s="15">
        <v>0</v>
      </c>
    </row>
    <row r="61" spans="1:41" s="131" customFormat="1" ht="74.25" customHeight="1" x14ac:dyDescent="0.25">
      <c r="A61" s="3"/>
      <c r="B61" s="45" t="s">
        <v>38</v>
      </c>
      <c r="C61" s="46">
        <v>49</v>
      </c>
      <c r="D61" s="47" t="s">
        <v>39</v>
      </c>
      <c r="E61" s="48"/>
      <c r="F61" s="136" t="s">
        <v>163</v>
      </c>
      <c r="G61" s="137" t="s">
        <v>156</v>
      </c>
      <c r="H61" s="9" t="s">
        <v>164</v>
      </c>
      <c r="I61" s="10" t="s">
        <v>36</v>
      </c>
      <c r="J61" s="138" t="s">
        <v>43</v>
      </c>
      <c r="K61" s="140">
        <v>1</v>
      </c>
      <c r="L61" s="6">
        <v>0.99</v>
      </c>
      <c r="M61" s="5">
        <v>1</v>
      </c>
      <c r="N61" s="27"/>
      <c r="O61" s="28"/>
      <c r="P61" s="27"/>
      <c r="Q61" s="28"/>
      <c r="R61" s="27"/>
      <c r="S61" s="28"/>
      <c r="T61" s="29"/>
      <c r="U61" s="30"/>
      <c r="V61" s="29"/>
      <c r="W61" s="30"/>
      <c r="X61" s="274"/>
      <c r="Y61" s="31">
        <v>0</v>
      </c>
      <c r="Z61" s="29"/>
      <c r="AA61" s="179"/>
      <c r="AB61" s="29"/>
      <c r="AC61" s="28"/>
      <c r="AD61" s="29"/>
      <c r="AE61" s="28"/>
      <c r="AF61" s="28"/>
      <c r="AG61" s="28"/>
      <c r="AH61" s="29"/>
      <c r="AI61" s="32"/>
      <c r="AJ61" s="269"/>
      <c r="AK61" s="178">
        <f>+AJ61/K61</f>
        <v>0</v>
      </c>
      <c r="AL61" s="149"/>
      <c r="AM61" s="15">
        <f>AVERAGE(Y61,AK61)</f>
        <v>0</v>
      </c>
    </row>
    <row r="62" spans="1:41" s="131" customFormat="1" ht="87" customHeight="1" x14ac:dyDescent="0.25">
      <c r="A62" s="3"/>
      <c r="B62" s="45" t="s">
        <v>38</v>
      </c>
      <c r="C62" s="46">
        <v>50</v>
      </c>
      <c r="D62" s="47" t="s">
        <v>39</v>
      </c>
      <c r="E62" s="48"/>
      <c r="F62" s="136" t="s">
        <v>165</v>
      </c>
      <c r="G62" s="137" t="s">
        <v>285</v>
      </c>
      <c r="H62" s="9" t="s">
        <v>166</v>
      </c>
      <c r="I62" s="10" t="s">
        <v>36</v>
      </c>
      <c r="J62" s="138" t="s">
        <v>47</v>
      </c>
      <c r="K62" s="140">
        <v>0.8</v>
      </c>
      <c r="L62" s="6"/>
      <c r="M62" s="5"/>
      <c r="N62" s="27"/>
      <c r="O62" s="28"/>
      <c r="P62" s="27"/>
      <c r="Q62" s="28"/>
      <c r="R62" s="27"/>
      <c r="S62" s="28"/>
      <c r="T62" s="29"/>
      <c r="U62" s="30"/>
      <c r="V62" s="29"/>
      <c r="W62" s="30"/>
      <c r="X62" s="29"/>
      <c r="Y62" s="56"/>
      <c r="Z62" s="29"/>
      <c r="AA62" s="30"/>
      <c r="AB62" s="29"/>
      <c r="AC62" s="28"/>
      <c r="AD62" s="29"/>
      <c r="AE62" s="28"/>
      <c r="AF62" s="28"/>
      <c r="AG62" s="28"/>
      <c r="AH62" s="29"/>
      <c r="AI62" s="32"/>
      <c r="AJ62" s="269"/>
      <c r="AK62" s="178"/>
      <c r="AL62" s="149"/>
      <c r="AM62" s="15">
        <f>+AK62</f>
        <v>0</v>
      </c>
    </row>
    <row r="63" spans="1:41" s="131" customFormat="1" ht="73.5" customHeight="1" x14ac:dyDescent="0.25">
      <c r="A63" s="3"/>
      <c r="B63" s="45" t="s">
        <v>38</v>
      </c>
      <c r="C63" s="46">
        <v>51</v>
      </c>
      <c r="D63" s="47" t="s">
        <v>39</v>
      </c>
      <c r="E63" s="48"/>
      <c r="F63" s="136" t="s">
        <v>294</v>
      </c>
      <c r="G63" s="137" t="s">
        <v>285</v>
      </c>
      <c r="H63" s="9" t="s">
        <v>297</v>
      </c>
      <c r="I63" s="10" t="s">
        <v>42</v>
      </c>
      <c r="J63" s="138" t="s">
        <v>47</v>
      </c>
      <c r="K63" s="140" t="s">
        <v>299</v>
      </c>
      <c r="L63" s="6"/>
      <c r="M63" s="5"/>
      <c r="N63" s="27"/>
      <c r="O63" s="28"/>
      <c r="P63" s="27"/>
      <c r="Q63" s="28"/>
      <c r="R63" s="27"/>
      <c r="S63" s="28"/>
      <c r="T63" s="187"/>
      <c r="U63" s="30"/>
      <c r="V63" s="187"/>
      <c r="W63" s="30"/>
      <c r="X63" s="187"/>
      <c r="Y63" s="56"/>
      <c r="Z63" s="187"/>
      <c r="AA63" s="30"/>
      <c r="AB63" s="187"/>
      <c r="AC63" s="28"/>
      <c r="AD63" s="187"/>
      <c r="AE63" s="28"/>
      <c r="AF63" s="28"/>
      <c r="AG63" s="28"/>
      <c r="AH63" s="187"/>
      <c r="AI63" s="32"/>
      <c r="AJ63" s="269"/>
      <c r="AK63" s="178">
        <v>-0.85</v>
      </c>
      <c r="AL63" s="149"/>
      <c r="AM63" s="15">
        <f>+AK63</f>
        <v>-0.85</v>
      </c>
    </row>
    <row r="64" spans="1:41" s="131" customFormat="1" ht="63.75" customHeight="1" x14ac:dyDescent="0.25">
      <c r="A64" s="3"/>
      <c r="B64" s="45" t="s">
        <v>38</v>
      </c>
      <c r="C64" s="46">
        <v>52</v>
      </c>
      <c r="D64" s="47" t="s">
        <v>39</v>
      </c>
      <c r="E64" s="48"/>
      <c r="F64" s="136" t="s">
        <v>295</v>
      </c>
      <c r="G64" s="137" t="s">
        <v>285</v>
      </c>
      <c r="H64" s="197" t="s">
        <v>298</v>
      </c>
      <c r="I64" s="198" t="s">
        <v>36</v>
      </c>
      <c r="J64" s="130" t="s">
        <v>37</v>
      </c>
      <c r="K64" s="140">
        <v>0</v>
      </c>
      <c r="L64" s="6"/>
      <c r="M64" s="5"/>
      <c r="N64" s="27"/>
      <c r="O64" s="28"/>
      <c r="P64" s="27"/>
      <c r="Q64" s="28"/>
      <c r="R64" s="282">
        <v>0</v>
      </c>
      <c r="S64" s="31">
        <v>1</v>
      </c>
      <c r="T64" s="29"/>
      <c r="U64" s="30"/>
      <c r="V64" s="29"/>
      <c r="W64" s="30"/>
      <c r="X64" s="274"/>
      <c r="Y64" s="31">
        <v>1</v>
      </c>
      <c r="Z64" s="29"/>
      <c r="AA64" s="30"/>
      <c r="AB64" s="29"/>
      <c r="AC64" s="28"/>
      <c r="AD64" s="274"/>
      <c r="AE64" s="31">
        <v>1</v>
      </c>
      <c r="AF64" s="28"/>
      <c r="AG64" s="28"/>
      <c r="AH64" s="29"/>
      <c r="AI64" s="32"/>
      <c r="AJ64" s="269"/>
      <c r="AK64" s="178">
        <v>1</v>
      </c>
      <c r="AL64" s="149"/>
      <c r="AM64" s="15">
        <f>S64</f>
        <v>1</v>
      </c>
    </row>
    <row r="65" spans="1:44" s="131" customFormat="1" ht="59.25" customHeight="1" x14ac:dyDescent="0.25">
      <c r="A65" s="3"/>
      <c r="B65" s="45" t="s">
        <v>38</v>
      </c>
      <c r="C65" s="46">
        <v>53</v>
      </c>
      <c r="D65" s="47" t="s">
        <v>39</v>
      </c>
      <c r="E65" s="48"/>
      <c r="F65" s="136" t="s">
        <v>296</v>
      </c>
      <c r="G65" s="137" t="s">
        <v>285</v>
      </c>
      <c r="H65" s="9" t="s">
        <v>300</v>
      </c>
      <c r="I65" s="10" t="s">
        <v>54</v>
      </c>
      <c r="J65" s="138" t="s">
        <v>47</v>
      </c>
      <c r="K65" s="140">
        <v>0</v>
      </c>
      <c r="L65" s="6"/>
      <c r="M65" s="5"/>
      <c r="N65" s="27"/>
      <c r="O65" s="28"/>
      <c r="P65" s="27"/>
      <c r="Q65" s="28"/>
      <c r="R65" s="27"/>
      <c r="S65" s="28"/>
      <c r="T65" s="187"/>
      <c r="U65" s="30"/>
      <c r="V65" s="187"/>
      <c r="W65" s="30"/>
      <c r="X65" s="187"/>
      <c r="Y65" s="56"/>
      <c r="Z65" s="187"/>
      <c r="AA65" s="30"/>
      <c r="AB65" s="187"/>
      <c r="AC65" s="28"/>
      <c r="AD65" s="187"/>
      <c r="AE65" s="28"/>
      <c r="AF65" s="28"/>
      <c r="AG65" s="28"/>
      <c r="AH65" s="187"/>
      <c r="AI65" s="32"/>
      <c r="AJ65" s="269"/>
      <c r="AK65" s="178">
        <f>+AJ65</f>
        <v>0</v>
      </c>
      <c r="AL65" s="149"/>
      <c r="AM65" s="15">
        <f>+AK65</f>
        <v>0</v>
      </c>
    </row>
    <row r="66" spans="1:44" s="131" customFormat="1" ht="75" customHeight="1" x14ac:dyDescent="0.25">
      <c r="A66" s="3"/>
      <c r="B66" s="45" t="s">
        <v>38</v>
      </c>
      <c r="C66" s="46">
        <v>54</v>
      </c>
      <c r="D66" s="47" t="s">
        <v>39</v>
      </c>
      <c r="E66" s="48"/>
      <c r="F66" s="136" t="s">
        <v>167</v>
      </c>
      <c r="G66" s="137" t="s">
        <v>168</v>
      </c>
      <c r="H66" s="9" t="s">
        <v>169</v>
      </c>
      <c r="I66" s="10" t="s">
        <v>36</v>
      </c>
      <c r="J66" s="138" t="s">
        <v>53</v>
      </c>
      <c r="K66" s="140">
        <v>1</v>
      </c>
      <c r="L66" s="6">
        <v>0.8</v>
      </c>
      <c r="M66" s="5">
        <v>0.9</v>
      </c>
      <c r="N66" s="211">
        <v>1</v>
      </c>
      <c r="O66" s="31">
        <f t="shared" ref="O66:O67" si="4">+N66/K66</f>
        <v>1</v>
      </c>
      <c r="P66" s="211">
        <v>1</v>
      </c>
      <c r="Q66" s="31">
        <f>+P66/K66</f>
        <v>1</v>
      </c>
      <c r="R66" s="211">
        <v>1</v>
      </c>
      <c r="S66" s="31">
        <f t="shared" ref="S66:S67" si="5">+R66/K66</f>
        <v>1</v>
      </c>
      <c r="T66" s="211">
        <v>1</v>
      </c>
      <c r="U66" s="53">
        <f>+T66/K66</f>
        <v>1</v>
      </c>
      <c r="V66" s="268"/>
      <c r="W66" s="53">
        <f>+V66/K66</f>
        <v>0</v>
      </c>
      <c r="X66" s="268"/>
      <c r="Y66" s="31">
        <f>+X66/K66</f>
        <v>0</v>
      </c>
      <c r="Z66" s="268"/>
      <c r="AA66" s="53">
        <f>+Z66/K66</f>
        <v>0</v>
      </c>
      <c r="AB66" s="268"/>
      <c r="AC66" s="31">
        <f>+AB66/K66</f>
        <v>0</v>
      </c>
      <c r="AD66" s="268"/>
      <c r="AE66" s="31">
        <f>+AD66/K66</f>
        <v>0</v>
      </c>
      <c r="AF66" s="268"/>
      <c r="AG66" s="31">
        <f>+AF66/K66</f>
        <v>0</v>
      </c>
      <c r="AH66" s="268"/>
      <c r="AI66" s="54">
        <f>AH66/K66</f>
        <v>0</v>
      </c>
      <c r="AJ66" s="269"/>
      <c r="AK66" s="178">
        <f>+AJ66/K66</f>
        <v>0</v>
      </c>
      <c r="AL66" s="150"/>
      <c r="AM66" s="15">
        <f>AVERAGE(O66,Q66,S66,U66)</f>
        <v>1</v>
      </c>
    </row>
    <row r="67" spans="1:44" s="131" customFormat="1" ht="86.25" customHeight="1" x14ac:dyDescent="0.25">
      <c r="A67" s="3"/>
      <c r="B67" s="45" t="s">
        <v>38</v>
      </c>
      <c r="C67" s="46">
        <v>55</v>
      </c>
      <c r="D67" s="47" t="s">
        <v>39</v>
      </c>
      <c r="E67" s="48"/>
      <c r="F67" s="136" t="s">
        <v>170</v>
      </c>
      <c r="G67" s="137" t="s">
        <v>168</v>
      </c>
      <c r="H67" s="9" t="s">
        <v>171</v>
      </c>
      <c r="I67" s="10" t="s">
        <v>36</v>
      </c>
      <c r="J67" s="138" t="s">
        <v>217</v>
      </c>
      <c r="K67" s="140">
        <v>1</v>
      </c>
      <c r="L67" s="6">
        <v>0.99</v>
      </c>
      <c r="M67" s="5">
        <v>1</v>
      </c>
      <c r="N67" s="211">
        <v>1</v>
      </c>
      <c r="O67" s="31">
        <f t="shared" si="4"/>
        <v>1</v>
      </c>
      <c r="P67" s="27"/>
      <c r="Q67" s="28"/>
      <c r="R67" s="211">
        <v>1</v>
      </c>
      <c r="S67" s="31">
        <f t="shared" si="5"/>
        <v>1</v>
      </c>
      <c r="T67" s="29"/>
      <c r="U67" s="30"/>
      <c r="V67" s="274"/>
      <c r="W67" s="31">
        <f>+V67/K67</f>
        <v>0</v>
      </c>
      <c r="X67" s="29"/>
      <c r="Y67" s="28"/>
      <c r="Z67" s="274"/>
      <c r="AA67" s="31">
        <f>+Z67/M67</f>
        <v>0</v>
      </c>
      <c r="AB67" s="29"/>
      <c r="AC67" s="28"/>
      <c r="AD67" s="274"/>
      <c r="AE67" s="31">
        <f>+AD67/K67</f>
        <v>0</v>
      </c>
      <c r="AF67" s="28"/>
      <c r="AG67" s="28"/>
      <c r="AH67" s="268"/>
      <c r="AI67" s="31">
        <f>+AH67/K67</f>
        <v>0</v>
      </c>
      <c r="AJ67" s="27"/>
      <c r="AK67" s="52">
        <f>+AJ67/K67</f>
        <v>0</v>
      </c>
      <c r="AL67" s="150"/>
      <c r="AM67" s="15">
        <f>AVERAGE(O67,S67)</f>
        <v>1</v>
      </c>
    </row>
    <row r="68" spans="1:44" s="131" customFormat="1" ht="71.25" customHeight="1" x14ac:dyDescent="0.25">
      <c r="A68" s="3"/>
      <c r="B68" s="45" t="s">
        <v>38</v>
      </c>
      <c r="C68" s="46">
        <v>56</v>
      </c>
      <c r="D68" s="47" t="s">
        <v>172</v>
      </c>
      <c r="E68" s="48"/>
      <c r="F68" s="136" t="s">
        <v>173</v>
      </c>
      <c r="G68" s="137" t="s">
        <v>52</v>
      </c>
      <c r="H68" s="9" t="s">
        <v>174</v>
      </c>
      <c r="I68" s="10" t="s">
        <v>36</v>
      </c>
      <c r="J68" s="130" t="s">
        <v>37</v>
      </c>
      <c r="K68" s="140">
        <v>0.9</v>
      </c>
      <c r="L68" s="25">
        <v>90</v>
      </c>
      <c r="M68" s="4"/>
      <c r="N68" s="27"/>
      <c r="O68" s="28"/>
      <c r="P68" s="27"/>
      <c r="Q68" s="28"/>
      <c r="R68" s="268" t="s">
        <v>319</v>
      </c>
      <c r="S68" s="31"/>
      <c r="T68" s="29"/>
      <c r="U68" s="30"/>
      <c r="V68" s="29"/>
      <c r="W68" s="30"/>
      <c r="X68" s="274"/>
      <c r="Y68" s="31">
        <f>X68/K68</f>
        <v>0</v>
      </c>
      <c r="Z68" s="29"/>
      <c r="AA68" s="30"/>
      <c r="AB68" s="29"/>
      <c r="AC68" s="28"/>
      <c r="AD68" s="274"/>
      <c r="AE68" s="31">
        <f>+AD68/K68</f>
        <v>0</v>
      </c>
      <c r="AF68" s="28"/>
      <c r="AG68" s="28"/>
      <c r="AH68" s="29"/>
      <c r="AI68" s="32"/>
      <c r="AJ68" s="269"/>
      <c r="AK68" s="178">
        <f>+AJ68/K68</f>
        <v>0</v>
      </c>
      <c r="AL68" s="150"/>
      <c r="AM68" s="15">
        <v>0</v>
      </c>
    </row>
    <row r="69" spans="1:44" s="131" customFormat="1" ht="94.5" customHeight="1" x14ac:dyDescent="0.25">
      <c r="A69" s="3"/>
      <c r="B69" s="45" t="s">
        <v>38</v>
      </c>
      <c r="C69" s="46">
        <v>57</v>
      </c>
      <c r="D69" s="47" t="s">
        <v>172</v>
      </c>
      <c r="E69" s="48"/>
      <c r="F69" s="136" t="s">
        <v>175</v>
      </c>
      <c r="G69" s="137" t="s">
        <v>52</v>
      </c>
      <c r="H69" s="9" t="s">
        <v>275</v>
      </c>
      <c r="I69" s="10" t="s">
        <v>36</v>
      </c>
      <c r="J69" s="138" t="s">
        <v>53</v>
      </c>
      <c r="K69" s="140">
        <v>0.95</v>
      </c>
      <c r="L69" s="25"/>
      <c r="M69" s="7"/>
      <c r="N69" s="268" t="s">
        <v>319</v>
      </c>
      <c r="O69" s="31"/>
      <c r="P69" s="268" t="s">
        <v>319</v>
      </c>
      <c r="Q69" s="31"/>
      <c r="R69" s="268" t="s">
        <v>319</v>
      </c>
      <c r="S69" s="31"/>
      <c r="T69" s="268" t="s">
        <v>319</v>
      </c>
      <c r="U69" s="53"/>
      <c r="V69" s="268"/>
      <c r="W69" s="53">
        <f>+V69/K69</f>
        <v>0</v>
      </c>
      <c r="X69" s="268"/>
      <c r="Y69" s="31">
        <f>+X69/K69</f>
        <v>0</v>
      </c>
      <c r="Z69" s="268"/>
      <c r="AA69" s="53">
        <f>+Z69/K69</f>
        <v>0</v>
      </c>
      <c r="AB69" s="268"/>
      <c r="AC69" s="31">
        <f>+AB69/K69</f>
        <v>0</v>
      </c>
      <c r="AD69" s="268"/>
      <c r="AE69" s="31">
        <f>+AD69/K69</f>
        <v>0</v>
      </c>
      <c r="AF69" s="268"/>
      <c r="AG69" s="31">
        <f>AF69/K69</f>
        <v>0</v>
      </c>
      <c r="AH69" s="268"/>
      <c r="AI69" s="54">
        <f>+AH69/K69</f>
        <v>0</v>
      </c>
      <c r="AJ69" s="269"/>
      <c r="AK69" s="178">
        <f>+AJ69/K69</f>
        <v>0</v>
      </c>
      <c r="AL69" s="150"/>
      <c r="AM69" s="15">
        <v>0</v>
      </c>
    </row>
    <row r="70" spans="1:44" s="131" customFormat="1" ht="81" customHeight="1" x14ac:dyDescent="0.25">
      <c r="A70" s="3"/>
      <c r="B70" s="45" t="s">
        <v>38</v>
      </c>
      <c r="C70" s="46">
        <v>58</v>
      </c>
      <c r="D70" s="47" t="s">
        <v>172</v>
      </c>
      <c r="E70" s="48"/>
      <c r="F70" s="136" t="s">
        <v>176</v>
      </c>
      <c r="G70" s="137" t="s">
        <v>52</v>
      </c>
      <c r="H70" s="9" t="s">
        <v>177</v>
      </c>
      <c r="I70" s="10" t="s">
        <v>36</v>
      </c>
      <c r="J70" s="138" t="s">
        <v>47</v>
      </c>
      <c r="K70" s="140">
        <v>0.9</v>
      </c>
      <c r="L70" s="33"/>
      <c r="M70" s="34"/>
      <c r="N70" s="27"/>
      <c r="O70" s="28"/>
      <c r="P70" s="27"/>
      <c r="Q70" s="28"/>
      <c r="R70" s="27"/>
      <c r="S70" s="28"/>
      <c r="T70" s="29"/>
      <c r="U70" s="30"/>
      <c r="V70" s="29"/>
      <c r="W70" s="30"/>
      <c r="X70" s="29"/>
      <c r="Y70" s="56"/>
      <c r="Z70" s="29"/>
      <c r="AA70" s="30" t="s">
        <v>317</v>
      </c>
      <c r="AB70" s="29"/>
      <c r="AC70" s="28"/>
      <c r="AD70" s="29"/>
      <c r="AE70" s="28"/>
      <c r="AF70" s="28"/>
      <c r="AG70" s="28"/>
      <c r="AH70" s="29"/>
      <c r="AI70" s="32"/>
      <c r="AJ70" s="269"/>
      <c r="AK70" s="178">
        <v>0</v>
      </c>
      <c r="AL70" s="149"/>
      <c r="AM70" s="15">
        <f>+AK70</f>
        <v>0</v>
      </c>
    </row>
    <row r="71" spans="1:44" s="131" customFormat="1" ht="90" customHeight="1" x14ac:dyDescent="0.25">
      <c r="A71" s="3"/>
      <c r="B71" s="45" t="s">
        <v>38</v>
      </c>
      <c r="C71" s="46">
        <v>59</v>
      </c>
      <c r="D71" s="47" t="s">
        <v>172</v>
      </c>
      <c r="E71" s="48"/>
      <c r="F71" s="136" t="s">
        <v>178</v>
      </c>
      <c r="G71" s="137" t="s">
        <v>52</v>
      </c>
      <c r="H71" s="9" t="s">
        <v>179</v>
      </c>
      <c r="I71" s="10" t="s">
        <v>36</v>
      </c>
      <c r="J71" s="138" t="s">
        <v>43</v>
      </c>
      <c r="K71" s="140">
        <v>0.75</v>
      </c>
      <c r="L71" s="24"/>
      <c r="M71" s="7"/>
      <c r="N71" s="27"/>
      <c r="O71" s="28"/>
      <c r="P71" s="27"/>
      <c r="Q71" s="28"/>
      <c r="R71" s="27"/>
      <c r="S71" s="28"/>
      <c r="T71" s="29"/>
      <c r="U71" s="30"/>
      <c r="V71" s="29"/>
      <c r="W71" s="30"/>
      <c r="X71" s="274"/>
      <c r="Y71" s="31">
        <f>X71/K71</f>
        <v>0</v>
      </c>
      <c r="Z71" s="29"/>
      <c r="AA71" s="179"/>
      <c r="AB71" s="29"/>
      <c r="AC71" s="28"/>
      <c r="AD71" s="29"/>
      <c r="AE71" s="28"/>
      <c r="AF71" s="28"/>
      <c r="AG71" s="28"/>
      <c r="AH71" s="29"/>
      <c r="AI71" s="32"/>
      <c r="AJ71" s="269"/>
      <c r="AK71" s="178">
        <f>+AJ71/K71</f>
        <v>0</v>
      </c>
      <c r="AL71" s="149"/>
      <c r="AM71" s="15">
        <f>AVERAGE(Y71,AK71)</f>
        <v>0</v>
      </c>
    </row>
    <row r="72" spans="1:44" s="131" customFormat="1" ht="76.5" x14ac:dyDescent="0.25">
      <c r="A72" s="3"/>
      <c r="B72" s="45" t="s">
        <v>38</v>
      </c>
      <c r="C72" s="46">
        <v>60</v>
      </c>
      <c r="D72" s="47" t="s">
        <v>39</v>
      </c>
      <c r="E72" s="47" t="s">
        <v>147</v>
      </c>
      <c r="F72" s="136" t="s">
        <v>180</v>
      </c>
      <c r="G72" s="137" t="s">
        <v>149</v>
      </c>
      <c r="H72" s="26" t="s">
        <v>181</v>
      </c>
      <c r="I72" s="10" t="s">
        <v>36</v>
      </c>
      <c r="J72" s="130" t="s">
        <v>53</v>
      </c>
      <c r="K72" s="133" t="s">
        <v>182</v>
      </c>
      <c r="L72" s="24"/>
      <c r="M72" s="7"/>
      <c r="N72" s="264">
        <v>0</v>
      </c>
      <c r="O72" s="180">
        <v>1</v>
      </c>
      <c r="P72" s="264">
        <v>0</v>
      </c>
      <c r="Q72" s="180">
        <v>1</v>
      </c>
      <c r="R72" s="264">
        <v>0</v>
      </c>
      <c r="S72" s="180">
        <v>1</v>
      </c>
      <c r="T72" s="268" t="s">
        <v>319</v>
      </c>
      <c r="U72" s="188"/>
      <c r="V72" s="271"/>
      <c r="W72" s="53">
        <v>1</v>
      </c>
      <c r="X72" s="271"/>
      <c r="Y72" s="180">
        <v>1</v>
      </c>
      <c r="Z72" s="271"/>
      <c r="AA72" s="188">
        <v>1</v>
      </c>
      <c r="AB72" s="271"/>
      <c r="AC72" s="180">
        <v>1</v>
      </c>
      <c r="AD72" s="271"/>
      <c r="AE72" s="180">
        <v>1</v>
      </c>
      <c r="AF72" s="268"/>
      <c r="AG72" s="180">
        <v>1</v>
      </c>
      <c r="AH72" s="268"/>
      <c r="AI72" s="186">
        <v>1</v>
      </c>
      <c r="AJ72" s="268"/>
      <c r="AK72" s="178">
        <v>0</v>
      </c>
      <c r="AL72" s="149"/>
      <c r="AM72" s="15">
        <f t="shared" ref="AM72:AM74" si="6">AVERAGE(O72,Q72,S72,U72)</f>
        <v>1</v>
      </c>
    </row>
    <row r="73" spans="1:44" s="131" customFormat="1" ht="76.5" x14ac:dyDescent="0.25">
      <c r="A73" s="3"/>
      <c r="B73" s="45" t="s">
        <v>38</v>
      </c>
      <c r="C73" s="46">
        <v>61</v>
      </c>
      <c r="D73" s="47" t="s">
        <v>39</v>
      </c>
      <c r="E73" s="47" t="s">
        <v>147</v>
      </c>
      <c r="F73" s="136" t="s">
        <v>183</v>
      </c>
      <c r="G73" s="137" t="s">
        <v>149</v>
      </c>
      <c r="H73" s="26" t="s">
        <v>184</v>
      </c>
      <c r="I73" s="10" t="s">
        <v>36</v>
      </c>
      <c r="J73" s="130" t="s">
        <v>53</v>
      </c>
      <c r="K73" s="133" t="s">
        <v>182</v>
      </c>
      <c r="L73" s="24"/>
      <c r="M73" s="7"/>
      <c r="N73" s="264">
        <v>0</v>
      </c>
      <c r="O73" s="180">
        <v>1</v>
      </c>
      <c r="P73" s="264">
        <v>0</v>
      </c>
      <c r="Q73" s="180">
        <v>1</v>
      </c>
      <c r="R73" s="264">
        <v>0</v>
      </c>
      <c r="S73" s="180">
        <v>1</v>
      </c>
      <c r="T73" s="268" t="s">
        <v>319</v>
      </c>
      <c r="U73" s="188"/>
      <c r="V73" s="271"/>
      <c r="W73" s="53">
        <v>1</v>
      </c>
      <c r="X73" s="271"/>
      <c r="Y73" s="180">
        <v>1</v>
      </c>
      <c r="Z73" s="271"/>
      <c r="AA73" s="188">
        <v>1</v>
      </c>
      <c r="AB73" s="271"/>
      <c r="AC73" s="180">
        <v>1</v>
      </c>
      <c r="AD73" s="271"/>
      <c r="AE73" s="180">
        <v>1</v>
      </c>
      <c r="AF73" s="268"/>
      <c r="AG73" s="180">
        <v>1</v>
      </c>
      <c r="AH73" s="268"/>
      <c r="AI73" s="186">
        <v>1</v>
      </c>
      <c r="AJ73" s="277"/>
      <c r="AK73" s="178">
        <v>0</v>
      </c>
      <c r="AL73" s="149"/>
      <c r="AM73" s="15">
        <f t="shared" si="6"/>
        <v>1</v>
      </c>
    </row>
    <row r="74" spans="1:44" s="131" customFormat="1" ht="76.5" x14ac:dyDescent="0.25">
      <c r="A74" s="3"/>
      <c r="B74" s="45" t="s">
        <v>38</v>
      </c>
      <c r="C74" s="46">
        <v>62</v>
      </c>
      <c r="D74" s="47" t="s">
        <v>39</v>
      </c>
      <c r="E74" s="47" t="s">
        <v>147</v>
      </c>
      <c r="F74" s="136" t="s">
        <v>185</v>
      </c>
      <c r="G74" s="137" t="s">
        <v>149</v>
      </c>
      <c r="H74" s="26" t="s">
        <v>186</v>
      </c>
      <c r="I74" s="10" t="s">
        <v>36</v>
      </c>
      <c r="J74" s="130" t="s">
        <v>53</v>
      </c>
      <c r="K74" s="133" t="s">
        <v>182</v>
      </c>
      <c r="L74" s="24"/>
      <c r="M74" s="7"/>
      <c r="N74" s="264">
        <v>0</v>
      </c>
      <c r="O74" s="180">
        <v>1</v>
      </c>
      <c r="P74" s="264">
        <v>0</v>
      </c>
      <c r="Q74" s="180">
        <v>1</v>
      </c>
      <c r="R74" s="264">
        <v>1.875</v>
      </c>
      <c r="S74" s="180">
        <v>1</v>
      </c>
      <c r="T74" s="268" t="s">
        <v>319</v>
      </c>
      <c r="U74" s="188"/>
      <c r="V74" s="271"/>
      <c r="W74" s="53">
        <v>1</v>
      </c>
      <c r="X74" s="271"/>
      <c r="Y74" s="180">
        <v>1</v>
      </c>
      <c r="Z74" s="271"/>
      <c r="AA74" s="188">
        <v>1</v>
      </c>
      <c r="AB74" s="271"/>
      <c r="AC74" s="180">
        <v>1</v>
      </c>
      <c r="AD74" s="271"/>
      <c r="AE74" s="180">
        <v>1</v>
      </c>
      <c r="AF74" s="268"/>
      <c r="AG74" s="180">
        <v>1</v>
      </c>
      <c r="AH74" s="268"/>
      <c r="AI74" s="186">
        <v>1</v>
      </c>
      <c r="AJ74" s="277"/>
      <c r="AK74" s="178">
        <v>0</v>
      </c>
      <c r="AL74" s="149"/>
      <c r="AM74" s="15">
        <f t="shared" si="6"/>
        <v>1</v>
      </c>
    </row>
    <row r="75" spans="1:44" s="131" customFormat="1" ht="50.25" customHeight="1" x14ac:dyDescent="0.25">
      <c r="A75" s="3"/>
      <c r="B75" s="45" t="s">
        <v>38</v>
      </c>
      <c r="C75" s="46">
        <v>63</v>
      </c>
      <c r="D75" s="47" t="s">
        <v>39</v>
      </c>
      <c r="E75" s="48"/>
      <c r="F75" s="136" t="s">
        <v>187</v>
      </c>
      <c r="G75" s="137" t="s">
        <v>55</v>
      </c>
      <c r="H75" s="9" t="s">
        <v>188</v>
      </c>
      <c r="I75" s="10" t="s">
        <v>42</v>
      </c>
      <c r="J75" s="130" t="s">
        <v>37</v>
      </c>
      <c r="K75" s="140">
        <v>0.9</v>
      </c>
      <c r="L75" s="24"/>
      <c r="M75" s="7"/>
      <c r="N75" s="27"/>
      <c r="O75" s="28"/>
      <c r="P75" s="27"/>
      <c r="Q75" s="28"/>
      <c r="R75" s="271" t="s">
        <v>319</v>
      </c>
      <c r="S75" s="31"/>
      <c r="T75" s="29"/>
      <c r="U75" s="30"/>
      <c r="V75" s="29"/>
      <c r="W75" s="30"/>
      <c r="X75" s="274"/>
      <c r="Y75" s="31">
        <f>X75/K75</f>
        <v>0</v>
      </c>
      <c r="Z75" s="29"/>
      <c r="AA75" s="30"/>
      <c r="AB75" s="29"/>
      <c r="AC75" s="28"/>
      <c r="AD75" s="274"/>
      <c r="AE75" s="31">
        <f>AD75/K75</f>
        <v>0</v>
      </c>
      <c r="AF75" s="27"/>
      <c r="AG75" s="28"/>
      <c r="AH75" s="29"/>
      <c r="AI75" s="32"/>
      <c r="AJ75" s="269"/>
      <c r="AK75" s="178"/>
      <c r="AL75" s="150"/>
      <c r="AM75" s="15">
        <f>S75</f>
        <v>0</v>
      </c>
    </row>
    <row r="76" spans="1:44" s="131" customFormat="1" ht="58.5" customHeight="1" x14ac:dyDescent="0.25">
      <c r="A76" s="3"/>
      <c r="B76" s="45" t="s">
        <v>38</v>
      </c>
      <c r="C76" s="46">
        <v>64</v>
      </c>
      <c r="D76" s="47" t="s">
        <v>39</v>
      </c>
      <c r="E76" s="48"/>
      <c r="F76" s="136" t="s">
        <v>318</v>
      </c>
      <c r="G76" s="137" t="s">
        <v>55</v>
      </c>
      <c r="H76" s="9" t="s">
        <v>189</v>
      </c>
      <c r="I76" s="10" t="s">
        <v>42</v>
      </c>
      <c r="J76" s="130" t="s">
        <v>37</v>
      </c>
      <c r="K76" s="140">
        <v>0.75</v>
      </c>
      <c r="L76" s="24"/>
      <c r="M76" s="7"/>
      <c r="N76" s="27"/>
      <c r="O76" s="28"/>
      <c r="P76" s="27"/>
      <c r="Q76" s="28"/>
      <c r="R76" s="321">
        <v>0.88760806999999997</v>
      </c>
      <c r="S76" s="31">
        <f>R76/K76</f>
        <v>1.1834774266666666</v>
      </c>
      <c r="T76" s="29"/>
      <c r="U76" s="30"/>
      <c r="V76" s="29"/>
      <c r="W76" s="30"/>
      <c r="X76" s="274"/>
      <c r="Y76" s="31">
        <f>+X76/K76</f>
        <v>0</v>
      </c>
      <c r="Z76" s="29"/>
      <c r="AA76" s="30"/>
      <c r="AB76" s="29"/>
      <c r="AC76" s="28"/>
      <c r="AD76" s="274"/>
      <c r="AE76" s="31">
        <f>+AD76/K76</f>
        <v>0</v>
      </c>
      <c r="AF76" s="27"/>
      <c r="AG76" s="28"/>
      <c r="AH76" s="29"/>
      <c r="AI76" s="32"/>
      <c r="AJ76" s="271"/>
      <c r="AK76" s="178">
        <f>+AJ76/K76</f>
        <v>0</v>
      </c>
      <c r="AL76" s="150"/>
      <c r="AM76" s="15">
        <f>S76</f>
        <v>1.1834774266666666</v>
      </c>
    </row>
    <row r="77" spans="1:44" s="126" customFormat="1" ht="63.75" x14ac:dyDescent="0.25">
      <c r="A77"/>
      <c r="B77" s="45" t="s">
        <v>38</v>
      </c>
      <c r="C77" s="46">
        <v>65</v>
      </c>
      <c r="D77" s="205" t="s">
        <v>190</v>
      </c>
      <c r="E77" s="50"/>
      <c r="F77" s="136" t="s">
        <v>191</v>
      </c>
      <c r="G77" s="137" t="s">
        <v>55</v>
      </c>
      <c r="H77" s="9" t="s">
        <v>192</v>
      </c>
      <c r="I77" s="10" t="s">
        <v>42</v>
      </c>
      <c r="J77" s="138" t="s">
        <v>47</v>
      </c>
      <c r="K77" s="140">
        <v>0.8</v>
      </c>
      <c r="L77" s="35"/>
      <c r="M77" s="35"/>
      <c r="N77" s="171"/>
      <c r="O77" s="172"/>
      <c r="P77" s="171"/>
      <c r="Q77" s="172"/>
      <c r="R77" s="51"/>
      <c r="S77" s="52"/>
      <c r="T77" s="173"/>
      <c r="U77" s="174"/>
      <c r="V77" s="173"/>
      <c r="W77" s="174"/>
      <c r="X77" s="173"/>
      <c r="Y77" s="52"/>
      <c r="Z77" s="173"/>
      <c r="AA77" s="174"/>
      <c r="AB77" s="173"/>
      <c r="AC77" s="172"/>
      <c r="AD77" s="173"/>
      <c r="AE77" s="52"/>
      <c r="AF77" s="171"/>
      <c r="AG77" s="172"/>
      <c r="AH77" s="173"/>
      <c r="AI77" s="177"/>
      <c r="AJ77" s="269"/>
      <c r="AK77" s="178">
        <f>+AJ77/K77</f>
        <v>0</v>
      </c>
      <c r="AL77" s="149"/>
      <c r="AM77" s="15">
        <f>+AK77</f>
        <v>0</v>
      </c>
      <c r="AN77" s="131"/>
      <c r="AO77" s="131"/>
      <c r="AP77" s="131"/>
      <c r="AQ77" s="131"/>
      <c r="AR77" s="131"/>
    </row>
    <row r="78" spans="1:44" s="126" customFormat="1" ht="72.75" customHeight="1" x14ac:dyDescent="0.25">
      <c r="A78"/>
      <c r="B78" s="45" t="s">
        <v>38</v>
      </c>
      <c r="C78" s="46">
        <v>66</v>
      </c>
      <c r="D78" s="205" t="s">
        <v>190</v>
      </c>
      <c r="E78" s="50"/>
      <c r="F78" s="136" t="s">
        <v>283</v>
      </c>
      <c r="G78" s="137" t="s">
        <v>55</v>
      </c>
      <c r="H78" s="9" t="s">
        <v>284</v>
      </c>
      <c r="I78" s="10" t="s">
        <v>36</v>
      </c>
      <c r="J78" s="138" t="s">
        <v>47</v>
      </c>
      <c r="K78" s="140">
        <v>1</v>
      </c>
      <c r="L78" s="35"/>
      <c r="M78" s="35"/>
      <c r="N78" s="171"/>
      <c r="O78" s="172"/>
      <c r="P78" s="171"/>
      <c r="Q78" s="172"/>
      <c r="R78" s="51"/>
      <c r="S78" s="52"/>
      <c r="T78" s="173"/>
      <c r="U78" s="174"/>
      <c r="V78" s="173"/>
      <c r="W78" s="174"/>
      <c r="X78" s="173"/>
      <c r="Y78" s="52"/>
      <c r="Z78" s="173"/>
      <c r="AA78" s="174"/>
      <c r="AB78" s="173"/>
      <c r="AC78" s="172"/>
      <c r="AD78" s="173"/>
      <c r="AE78" s="52"/>
      <c r="AF78" s="171"/>
      <c r="AG78" s="172"/>
      <c r="AH78" s="173"/>
      <c r="AI78" s="177"/>
      <c r="AJ78" s="269"/>
      <c r="AK78" s="178">
        <v>0</v>
      </c>
      <c r="AL78" s="149"/>
      <c r="AM78" s="15">
        <f>+AK78</f>
        <v>0</v>
      </c>
      <c r="AN78" s="131"/>
      <c r="AO78" s="131"/>
      <c r="AP78" s="131"/>
      <c r="AQ78" s="131"/>
      <c r="AR78" s="131"/>
    </row>
    <row r="79" spans="1:44" s="210" customFormat="1" ht="63.75" x14ac:dyDescent="0.25">
      <c r="A79" s="207"/>
      <c r="B79" s="45" t="s">
        <v>38</v>
      </c>
      <c r="C79" s="46">
        <v>67</v>
      </c>
      <c r="D79" s="205" t="s">
        <v>190</v>
      </c>
      <c r="E79" s="50"/>
      <c r="F79" s="136" t="s">
        <v>193</v>
      </c>
      <c r="G79" s="137" t="s">
        <v>55</v>
      </c>
      <c r="H79" s="9" t="s">
        <v>194</v>
      </c>
      <c r="I79" s="10" t="s">
        <v>36</v>
      </c>
      <c r="J79" s="130" t="s">
        <v>53</v>
      </c>
      <c r="K79" s="133" t="s">
        <v>221</v>
      </c>
      <c r="L79" s="35"/>
      <c r="M79" s="35"/>
      <c r="N79" s="265">
        <v>16.059999999999999</v>
      </c>
      <c r="O79" s="31">
        <v>1</v>
      </c>
      <c r="P79" s="271" t="s">
        <v>319</v>
      </c>
      <c r="Q79" s="31"/>
      <c r="R79" s="271" t="s">
        <v>319</v>
      </c>
      <c r="S79" s="31"/>
      <c r="T79" s="271" t="s">
        <v>319</v>
      </c>
      <c r="U79" s="31"/>
      <c r="V79" s="276"/>
      <c r="W79" s="31">
        <v>0</v>
      </c>
      <c r="X79" s="276"/>
      <c r="Y79" s="31">
        <v>1</v>
      </c>
      <c r="Z79" s="276"/>
      <c r="AA79" s="31">
        <v>1</v>
      </c>
      <c r="AB79" s="276"/>
      <c r="AC79" s="31">
        <v>0</v>
      </c>
      <c r="AD79" s="276"/>
      <c r="AE79" s="31">
        <v>0</v>
      </c>
      <c r="AF79" s="271"/>
      <c r="AG79" s="31">
        <v>1</v>
      </c>
      <c r="AH79" s="276"/>
      <c r="AI79" s="31">
        <v>0</v>
      </c>
      <c r="AJ79" s="278"/>
      <c r="AK79" s="178">
        <v>0</v>
      </c>
      <c r="AL79" s="208"/>
      <c r="AM79" s="15">
        <f>AVERAGE(O79,Q79,S79,U79)</f>
        <v>1</v>
      </c>
      <c r="AN79" s="209"/>
      <c r="AO79" s="209"/>
      <c r="AP79" s="209"/>
      <c r="AQ79" s="209"/>
      <c r="AR79" s="209"/>
    </row>
    <row r="80" spans="1:44" s="126" customFormat="1" ht="63.75" x14ac:dyDescent="0.25">
      <c r="A80"/>
      <c r="B80" s="45" t="s">
        <v>38</v>
      </c>
      <c r="C80" s="46">
        <v>68</v>
      </c>
      <c r="D80" s="205" t="s">
        <v>190</v>
      </c>
      <c r="E80" s="50"/>
      <c r="F80" s="136" t="s">
        <v>195</v>
      </c>
      <c r="G80" s="137" t="s">
        <v>55</v>
      </c>
      <c r="H80" s="9" t="s">
        <v>192</v>
      </c>
      <c r="I80" s="10" t="s">
        <v>42</v>
      </c>
      <c r="J80" s="130" t="s">
        <v>47</v>
      </c>
      <c r="K80" s="133">
        <v>0.8</v>
      </c>
      <c r="L80" s="27"/>
      <c r="M80" s="28"/>
      <c r="N80" s="27"/>
      <c r="O80" s="28"/>
      <c r="P80" s="27"/>
      <c r="Q80" s="28"/>
      <c r="R80" s="29"/>
      <c r="S80" s="30"/>
      <c r="T80" s="29"/>
      <c r="U80" s="30"/>
      <c r="V80" s="29"/>
      <c r="W80" s="56"/>
      <c r="X80" s="29"/>
      <c r="Y80" s="30"/>
      <c r="Z80" s="29"/>
      <c r="AA80" s="28"/>
      <c r="AB80" s="29"/>
      <c r="AC80" s="28"/>
      <c r="AD80" s="29"/>
      <c r="AE80" s="28"/>
      <c r="AF80" s="29"/>
      <c r="AG80" s="32"/>
      <c r="AH80" s="29"/>
      <c r="AI80" s="32"/>
      <c r="AJ80" s="268"/>
      <c r="AK80" s="178">
        <f>+AJ80/K80</f>
        <v>0</v>
      </c>
      <c r="AL80" s="189"/>
      <c r="AM80" s="15">
        <f>+AK80</f>
        <v>0</v>
      </c>
      <c r="AN80" s="131"/>
      <c r="AO80" s="131"/>
      <c r="AP80" s="131"/>
      <c r="AQ80" s="131"/>
      <c r="AR80" s="131"/>
    </row>
    <row r="81" spans="1:45" s="210" customFormat="1" ht="63.75" x14ac:dyDescent="0.25">
      <c r="A81" s="207"/>
      <c r="B81" s="45" t="s">
        <v>38</v>
      </c>
      <c r="C81" s="46">
        <v>69</v>
      </c>
      <c r="D81" s="205" t="s">
        <v>190</v>
      </c>
      <c r="E81" s="50"/>
      <c r="F81" s="136" t="s">
        <v>313</v>
      </c>
      <c r="G81" s="137" t="s">
        <v>55</v>
      </c>
      <c r="H81" s="9" t="s">
        <v>194</v>
      </c>
      <c r="I81" s="10" t="s">
        <v>36</v>
      </c>
      <c r="J81" s="130" t="s">
        <v>53</v>
      </c>
      <c r="K81" s="133" t="s">
        <v>221</v>
      </c>
      <c r="L81" s="35"/>
      <c r="M81" s="35"/>
      <c r="N81" s="265">
        <v>10.85</v>
      </c>
      <c r="O81" s="31">
        <v>1</v>
      </c>
      <c r="P81" s="266">
        <v>-6.35</v>
      </c>
      <c r="Q81" s="31">
        <v>0</v>
      </c>
      <c r="R81" s="266">
        <v>-3.1</v>
      </c>
      <c r="S81" s="31">
        <v>0</v>
      </c>
      <c r="T81" s="271" t="s">
        <v>319</v>
      </c>
      <c r="U81" s="31"/>
      <c r="V81" s="271"/>
      <c r="W81" s="31">
        <v>0</v>
      </c>
      <c r="X81" s="271"/>
      <c r="Y81" s="31">
        <v>0</v>
      </c>
      <c r="Z81" s="271"/>
      <c r="AA81" s="31">
        <v>1</v>
      </c>
      <c r="AB81" s="271"/>
      <c r="AC81" s="31">
        <v>0</v>
      </c>
      <c r="AD81" s="271"/>
      <c r="AE81" s="31">
        <v>1</v>
      </c>
      <c r="AF81" s="271"/>
      <c r="AG81" s="31">
        <v>0</v>
      </c>
      <c r="AH81" s="271"/>
      <c r="AI81" s="31">
        <v>0</v>
      </c>
      <c r="AJ81" s="271"/>
      <c r="AK81" s="31">
        <v>0</v>
      </c>
      <c r="AL81" s="208"/>
      <c r="AM81" s="15">
        <f>AVERAGE(O81,Q81,S81,U81)</f>
        <v>0.33333333333333331</v>
      </c>
      <c r="AN81" s="209"/>
      <c r="AO81" s="209"/>
      <c r="AP81" s="209"/>
      <c r="AQ81" s="209"/>
      <c r="AR81" s="209"/>
    </row>
    <row r="82" spans="1:45" s="126" customFormat="1" ht="63.75" x14ac:dyDescent="0.25">
      <c r="A82"/>
      <c r="B82" s="45" t="s">
        <v>38</v>
      </c>
      <c r="C82" s="46">
        <v>70</v>
      </c>
      <c r="D82" s="205" t="s">
        <v>190</v>
      </c>
      <c r="E82" s="50"/>
      <c r="F82" s="136" t="s">
        <v>196</v>
      </c>
      <c r="G82" s="137" t="s">
        <v>55</v>
      </c>
      <c r="H82" s="9" t="s">
        <v>192</v>
      </c>
      <c r="I82" s="10" t="s">
        <v>36</v>
      </c>
      <c r="J82" s="130" t="s">
        <v>47</v>
      </c>
      <c r="K82" s="133">
        <v>0.8</v>
      </c>
      <c r="L82" s="35"/>
      <c r="M82" s="35"/>
      <c r="N82" s="27"/>
      <c r="O82" s="28"/>
      <c r="P82" s="27"/>
      <c r="Q82" s="28"/>
      <c r="R82" s="29"/>
      <c r="S82" s="30"/>
      <c r="T82" s="29"/>
      <c r="U82" s="30"/>
      <c r="V82" s="29"/>
      <c r="W82" s="56"/>
      <c r="X82" s="29"/>
      <c r="Y82" s="30"/>
      <c r="Z82" s="29"/>
      <c r="AA82" s="28"/>
      <c r="AB82" s="29"/>
      <c r="AC82" s="28"/>
      <c r="AD82" s="29"/>
      <c r="AE82" s="28"/>
      <c r="AF82" s="29"/>
      <c r="AG82" s="32"/>
      <c r="AH82" s="29"/>
      <c r="AI82" s="32"/>
      <c r="AJ82" s="268"/>
      <c r="AK82" s="178">
        <f>+AJ82/K82</f>
        <v>0</v>
      </c>
      <c r="AL82" s="189"/>
      <c r="AM82" s="15">
        <f t="shared" ref="AM82:AM87" si="7">+AK82</f>
        <v>0</v>
      </c>
      <c r="AN82" s="131"/>
      <c r="AO82" s="131"/>
      <c r="AP82" s="131"/>
      <c r="AQ82" s="131"/>
      <c r="AR82" s="131"/>
    </row>
    <row r="83" spans="1:45" s="126" customFormat="1" ht="82.5" customHeight="1" x14ac:dyDescent="0.25">
      <c r="A83"/>
      <c r="B83" s="45" t="s">
        <v>38</v>
      </c>
      <c r="C83" s="46">
        <v>71</v>
      </c>
      <c r="D83" s="205" t="s">
        <v>190</v>
      </c>
      <c r="E83" s="50"/>
      <c r="F83" s="136" t="s">
        <v>197</v>
      </c>
      <c r="G83" s="137" t="s">
        <v>55</v>
      </c>
      <c r="H83" s="9" t="s">
        <v>198</v>
      </c>
      <c r="I83" s="10" t="s">
        <v>36</v>
      </c>
      <c r="J83" s="130" t="s">
        <v>47</v>
      </c>
      <c r="K83" s="133">
        <v>1</v>
      </c>
      <c r="L83" s="27"/>
      <c r="M83" s="28"/>
      <c r="N83" s="27"/>
      <c r="O83" s="28"/>
      <c r="P83" s="29"/>
      <c r="Q83" s="30"/>
      <c r="R83" s="29"/>
      <c r="S83" s="30"/>
      <c r="T83" s="55"/>
      <c r="U83" s="56"/>
      <c r="V83" s="55"/>
      <c r="W83" s="30"/>
      <c r="X83" s="55"/>
      <c r="Y83" s="28"/>
      <c r="Z83" s="55"/>
      <c r="AA83" s="28"/>
      <c r="AB83" s="55"/>
      <c r="AC83" s="28"/>
      <c r="AD83" s="55"/>
      <c r="AE83" s="32"/>
      <c r="AF83" s="29"/>
      <c r="AG83" s="32"/>
      <c r="AH83" s="29"/>
      <c r="AI83" s="32"/>
      <c r="AJ83" s="271"/>
      <c r="AK83" s="221">
        <v>0</v>
      </c>
      <c r="AL83" s="189"/>
      <c r="AM83" s="15">
        <f t="shared" si="7"/>
        <v>0</v>
      </c>
      <c r="AN83" s="131"/>
      <c r="AO83" s="131"/>
      <c r="AP83" s="131"/>
      <c r="AQ83" s="131"/>
      <c r="AR83" s="131"/>
    </row>
    <row r="84" spans="1:45" s="126" customFormat="1" ht="87" customHeight="1" x14ac:dyDescent="0.25">
      <c r="A84"/>
      <c r="B84" s="45" t="s">
        <v>38</v>
      </c>
      <c r="C84" s="46">
        <v>72</v>
      </c>
      <c r="D84" s="205" t="s">
        <v>190</v>
      </c>
      <c r="E84" s="50"/>
      <c r="F84" s="136" t="s">
        <v>303</v>
      </c>
      <c r="G84" s="137" t="s">
        <v>55</v>
      </c>
      <c r="H84" s="9" t="s">
        <v>332</v>
      </c>
      <c r="I84" s="10" t="s">
        <v>36</v>
      </c>
      <c r="J84" s="130" t="s">
        <v>47</v>
      </c>
      <c r="K84" s="133">
        <v>1</v>
      </c>
      <c r="L84" s="35"/>
      <c r="M84" s="35"/>
      <c r="N84" s="27"/>
      <c r="O84" s="28"/>
      <c r="P84" s="27"/>
      <c r="Q84" s="28"/>
      <c r="R84" s="29"/>
      <c r="S84" s="30"/>
      <c r="T84" s="29"/>
      <c r="U84" s="30"/>
      <c r="V84" s="29"/>
      <c r="W84" s="56"/>
      <c r="X84" s="29"/>
      <c r="Y84" s="30"/>
      <c r="Z84" s="29"/>
      <c r="AA84" s="28"/>
      <c r="AB84" s="29"/>
      <c r="AC84" s="28"/>
      <c r="AD84" s="29"/>
      <c r="AE84" s="28"/>
      <c r="AF84" s="29"/>
      <c r="AG84" s="32"/>
      <c r="AH84" s="29"/>
      <c r="AI84" s="32"/>
      <c r="AJ84" s="268"/>
      <c r="AK84" s="222">
        <v>0</v>
      </c>
      <c r="AL84" s="189"/>
      <c r="AM84" s="15">
        <f t="shared" si="7"/>
        <v>0</v>
      </c>
      <c r="AN84" s="131"/>
      <c r="AO84" s="131"/>
      <c r="AP84" s="131"/>
      <c r="AQ84" s="131"/>
      <c r="AR84" s="131"/>
    </row>
    <row r="85" spans="1:45" s="126" customFormat="1" ht="80.25" customHeight="1" x14ac:dyDescent="0.25">
      <c r="A85"/>
      <c r="B85" s="45" t="s">
        <v>38</v>
      </c>
      <c r="C85" s="46">
        <v>73</v>
      </c>
      <c r="D85" s="205" t="s">
        <v>190</v>
      </c>
      <c r="E85" s="50"/>
      <c r="F85" s="136" t="s">
        <v>304</v>
      </c>
      <c r="G85" s="137" t="s">
        <v>55</v>
      </c>
      <c r="H85" s="9" t="s">
        <v>305</v>
      </c>
      <c r="I85" s="10" t="s">
        <v>36</v>
      </c>
      <c r="J85" s="130" t="s">
        <v>47</v>
      </c>
      <c r="K85" s="133">
        <v>0.5</v>
      </c>
      <c r="L85" s="35"/>
      <c r="M85" s="35"/>
      <c r="N85" s="27"/>
      <c r="O85" s="28"/>
      <c r="P85" s="27"/>
      <c r="Q85" s="28"/>
      <c r="R85" s="27"/>
      <c r="S85" s="28"/>
      <c r="T85" s="29"/>
      <c r="U85" s="30"/>
      <c r="V85" s="29"/>
      <c r="W85" s="30"/>
      <c r="X85" s="29"/>
      <c r="Y85" s="30"/>
      <c r="Z85" s="29"/>
      <c r="AA85" s="179"/>
      <c r="AB85" s="29"/>
      <c r="AC85" s="28"/>
      <c r="AD85" s="29"/>
      <c r="AE85" s="28"/>
      <c r="AF85" s="27"/>
      <c r="AG85" s="28"/>
      <c r="AH85" s="29"/>
      <c r="AI85" s="32"/>
      <c r="AJ85" s="268"/>
      <c r="AK85" s="178">
        <f>+AJ85</f>
        <v>0</v>
      </c>
      <c r="AL85" s="189"/>
      <c r="AM85" s="15">
        <f t="shared" si="7"/>
        <v>0</v>
      </c>
      <c r="AN85" s="131"/>
      <c r="AO85" s="131"/>
      <c r="AP85" s="131"/>
      <c r="AQ85" s="131"/>
      <c r="AR85" s="131"/>
    </row>
    <row r="86" spans="1:45" s="126" customFormat="1" ht="81" customHeight="1" x14ac:dyDescent="0.25">
      <c r="A86"/>
      <c r="B86" s="45" t="s">
        <v>38</v>
      </c>
      <c r="C86" s="46">
        <v>74</v>
      </c>
      <c r="D86" s="205" t="s">
        <v>190</v>
      </c>
      <c r="E86" s="50"/>
      <c r="F86" s="136" t="s">
        <v>306</v>
      </c>
      <c r="G86" s="137" t="s">
        <v>55</v>
      </c>
      <c r="H86" s="9" t="s">
        <v>307</v>
      </c>
      <c r="I86" s="10" t="s">
        <v>36</v>
      </c>
      <c r="J86" s="130" t="s">
        <v>47</v>
      </c>
      <c r="K86" s="133">
        <v>1</v>
      </c>
      <c r="L86" s="35"/>
      <c r="M86" s="35"/>
      <c r="N86" s="27"/>
      <c r="O86" s="28"/>
      <c r="P86" s="27"/>
      <c r="Q86" s="28"/>
      <c r="R86" s="29"/>
      <c r="S86" s="30"/>
      <c r="T86" s="29"/>
      <c r="U86" s="30"/>
      <c r="V86" s="29"/>
      <c r="W86" s="56"/>
      <c r="X86" s="29"/>
      <c r="Y86" s="30"/>
      <c r="Z86" s="29"/>
      <c r="AA86" s="28"/>
      <c r="AB86" s="29"/>
      <c r="AC86" s="28"/>
      <c r="AD86" s="29"/>
      <c r="AE86" s="28"/>
      <c r="AF86" s="29"/>
      <c r="AG86" s="32"/>
      <c r="AH86" s="29"/>
      <c r="AI86" s="32"/>
      <c r="AJ86" s="268"/>
      <c r="AK86" s="223">
        <v>0</v>
      </c>
      <c r="AL86" s="189"/>
      <c r="AM86" s="15">
        <f t="shared" si="7"/>
        <v>0</v>
      </c>
      <c r="AN86" s="131"/>
      <c r="AO86" s="131"/>
      <c r="AP86" s="131"/>
      <c r="AQ86" s="131"/>
      <c r="AR86" s="131"/>
    </row>
    <row r="87" spans="1:45" s="58" customFormat="1" ht="53.25" customHeight="1" x14ac:dyDescent="0.25">
      <c r="A87"/>
      <c r="B87" s="45" t="s">
        <v>38</v>
      </c>
      <c r="C87" s="46">
        <v>75</v>
      </c>
      <c r="D87" s="205" t="s">
        <v>190</v>
      </c>
      <c r="E87" s="50"/>
      <c r="F87" s="199" t="s">
        <v>309</v>
      </c>
      <c r="G87" s="200" t="s">
        <v>55</v>
      </c>
      <c r="H87" s="9" t="s">
        <v>308</v>
      </c>
      <c r="I87" s="10" t="s">
        <v>36</v>
      </c>
      <c r="J87" s="11" t="s">
        <v>47</v>
      </c>
      <c r="K87" s="12">
        <v>1</v>
      </c>
      <c r="L87" s="35"/>
      <c r="M87" s="35"/>
      <c r="N87" s="27"/>
      <c r="O87" s="28"/>
      <c r="P87" s="27"/>
      <c r="Q87" s="28"/>
      <c r="R87" s="29"/>
      <c r="S87" s="30"/>
      <c r="T87" s="29"/>
      <c r="U87" s="30"/>
      <c r="V87" s="29"/>
      <c r="W87" s="56"/>
      <c r="X87" s="29"/>
      <c r="Y87" s="30"/>
      <c r="Z87" s="29"/>
      <c r="AA87" s="28"/>
      <c r="AB87" s="29"/>
      <c r="AC87" s="28"/>
      <c r="AD87" s="29"/>
      <c r="AE87" s="28"/>
      <c r="AF87" s="29"/>
      <c r="AG87" s="32"/>
      <c r="AH87" s="29"/>
      <c r="AI87" s="32"/>
      <c r="AJ87" s="268"/>
      <c r="AK87" s="223"/>
      <c r="AL87" s="189"/>
      <c r="AM87" s="15">
        <f t="shared" si="7"/>
        <v>0</v>
      </c>
      <c r="AN87" s="14"/>
      <c r="AO87" s="14"/>
      <c r="AP87" s="14"/>
      <c r="AQ87" s="14"/>
      <c r="AR87" s="14"/>
    </row>
    <row r="88" spans="1:45" s="58" customFormat="1" ht="53.25" customHeight="1" x14ac:dyDescent="0.25">
      <c r="A88"/>
      <c r="B88" s="41"/>
      <c r="C88" s="41"/>
      <c r="D88" s="252"/>
      <c r="E88" s="253"/>
      <c r="F88" s="254"/>
      <c r="G88" s="255"/>
      <c r="H88" s="256"/>
      <c r="I88" s="257"/>
      <c r="J88" s="16"/>
      <c r="K88" s="39"/>
      <c r="L88" s="35"/>
      <c r="M88" s="35"/>
      <c r="N88" s="258"/>
      <c r="O88" s="259"/>
      <c r="P88" s="258"/>
      <c r="Q88" s="259"/>
      <c r="R88" s="258"/>
      <c r="S88" s="259"/>
      <c r="T88" s="258"/>
      <c r="U88" s="259"/>
      <c r="V88" s="258"/>
      <c r="W88" s="260"/>
      <c r="X88" s="258"/>
      <c r="Y88" s="259"/>
      <c r="Z88" s="258"/>
      <c r="AA88" s="259"/>
      <c r="AB88" s="258"/>
      <c r="AC88" s="259"/>
      <c r="AD88" s="258"/>
      <c r="AE88" s="259"/>
      <c r="AF88" s="258"/>
      <c r="AG88" s="259"/>
      <c r="AH88" s="258"/>
      <c r="AI88" s="259"/>
      <c r="AJ88" s="261"/>
      <c r="AK88" s="262"/>
      <c r="AL88" s="157"/>
      <c r="AM88" s="263"/>
      <c r="AN88" s="14"/>
      <c r="AO88" s="14"/>
      <c r="AP88" s="14"/>
      <c r="AQ88" s="14"/>
      <c r="AR88" s="14"/>
    </row>
    <row r="89" spans="1:45" s="149" customFormat="1" ht="18.75" x14ac:dyDescent="0.25">
      <c r="A89" s="148"/>
      <c r="B89" s="100"/>
      <c r="C89" s="100"/>
      <c r="D89" s="101"/>
      <c r="E89" s="101"/>
      <c r="F89" s="152"/>
      <c r="G89" s="152"/>
      <c r="H89" s="152"/>
      <c r="I89" s="153"/>
      <c r="J89" s="153"/>
      <c r="K89" s="153"/>
      <c r="L89"/>
      <c r="M89"/>
      <c r="N89" s="108"/>
      <c r="O89" s="109"/>
      <c r="P89" s="108"/>
      <c r="Q89" s="109"/>
      <c r="R89" s="108"/>
      <c r="S89" s="109"/>
      <c r="T89" s="110"/>
      <c r="U89" s="109"/>
      <c r="V89" s="110"/>
      <c r="W89" s="111"/>
      <c r="X89" s="110"/>
      <c r="Y89" s="111"/>
      <c r="Z89" s="110"/>
      <c r="AA89" s="111"/>
      <c r="AB89" s="110"/>
      <c r="AC89" s="111"/>
      <c r="AD89" s="110"/>
      <c r="AE89" s="111"/>
      <c r="AF89" s="110"/>
      <c r="AG89" s="111"/>
      <c r="AH89" s="110"/>
      <c r="AI89" s="111"/>
      <c r="AJ89" s="110"/>
      <c r="AK89" s="224"/>
      <c r="AM89" s="107"/>
      <c r="AN89" s="16"/>
      <c r="AO89" s="157"/>
      <c r="AP89" s="157"/>
      <c r="AQ89" s="157"/>
      <c r="AR89" s="157"/>
      <c r="AS89" s="157"/>
    </row>
    <row r="90" spans="1:45" s="113" customFormat="1" ht="22.5" customHeight="1" x14ac:dyDescent="0.25">
      <c r="A90" s="148"/>
      <c r="B90" s="102"/>
      <c r="C90" s="102"/>
      <c r="D90" s="103"/>
      <c r="E90" s="103"/>
      <c r="F90" s="104"/>
      <c r="G90" s="104"/>
      <c r="H90" s="105"/>
      <c r="I90" s="102"/>
      <c r="J90" s="288" t="s">
        <v>199</v>
      </c>
      <c r="K90" s="288"/>
      <c r="L90"/>
      <c r="M90"/>
      <c r="N90" s="112"/>
      <c r="O90" s="122">
        <f>AVERAGE(O30,O52,O53,O56,O57,O58,O59,O60,O66,O67,O69,O72,O73,O74,O79,O81)</f>
        <v>1.0716734045258074</v>
      </c>
      <c r="P90" s="112"/>
      <c r="Q90" s="122">
        <f>AVERAGE(Q13:Q87)</f>
        <v>0.97890227702912669</v>
      </c>
      <c r="R90" s="112"/>
      <c r="S90" s="122">
        <f>+AVERAGE(S13:S86)</f>
        <v>0.91973934596815987</v>
      </c>
      <c r="T90" s="112"/>
      <c r="U90" s="122">
        <f>+AVERAGE(U13:U86)</f>
        <v>0.66666666666666663</v>
      </c>
      <c r="V90" s="112"/>
      <c r="W90" s="57"/>
      <c r="X90" s="112"/>
      <c r="Y90" s="122"/>
      <c r="Z90" s="112"/>
      <c r="AA90" s="122"/>
      <c r="AB90" s="112"/>
      <c r="AC90" s="57"/>
      <c r="AD90" s="112"/>
      <c r="AE90" s="57"/>
      <c r="AF90" s="112"/>
      <c r="AG90" s="57"/>
      <c r="AH90" s="112"/>
      <c r="AI90" s="57"/>
      <c r="AJ90" s="112"/>
      <c r="AK90" s="57"/>
      <c r="AM90" s="204"/>
      <c r="AN90" s="114"/>
      <c r="AO90" s="115"/>
      <c r="AP90" s="115"/>
      <c r="AQ90" s="115"/>
      <c r="AR90" s="115"/>
      <c r="AS90" s="115"/>
    </row>
    <row r="91" spans="1:45" s="149" customFormat="1" ht="19.5" x14ac:dyDescent="0.25">
      <c r="A91" s="148"/>
      <c r="B91" s="100"/>
      <c r="C91" s="100"/>
      <c r="D91" s="101"/>
      <c r="E91" s="101"/>
      <c r="F91" s="152"/>
      <c r="G91" s="152"/>
      <c r="H91" s="152"/>
      <c r="I91" s="153"/>
      <c r="J91" s="106"/>
      <c r="K91" s="107"/>
      <c r="L91"/>
      <c r="M91"/>
      <c r="N91" s="116"/>
      <c r="O91" s="323"/>
      <c r="P91" s="116"/>
      <c r="Q91" s="117"/>
      <c r="R91" s="116"/>
      <c r="S91" s="117"/>
      <c r="T91" s="116"/>
      <c r="U91" s="117"/>
      <c r="V91" s="116"/>
      <c r="W91" s="117"/>
      <c r="X91" s="116"/>
      <c r="Y91" s="117"/>
      <c r="Z91" s="116"/>
      <c r="AA91" s="117"/>
      <c r="AB91" s="116"/>
      <c r="AC91" s="117"/>
      <c r="AD91" s="116"/>
      <c r="AE91" s="117"/>
      <c r="AF91" s="116"/>
      <c r="AG91" s="117"/>
      <c r="AH91" s="116"/>
      <c r="AI91" s="117"/>
      <c r="AJ91" s="116"/>
      <c r="AK91" s="225"/>
      <c r="AM91" s="106"/>
    </row>
    <row r="92" spans="1:45" s="149" customFormat="1" ht="22.5" customHeight="1" x14ac:dyDescent="0.25">
      <c r="A92" s="148"/>
      <c r="B92" s="100"/>
      <c r="C92" s="100"/>
      <c r="D92" s="101"/>
      <c r="E92" s="101"/>
      <c r="F92" s="152"/>
      <c r="G92" s="152"/>
      <c r="H92" s="152"/>
      <c r="I92" s="153"/>
      <c r="J92" s="288" t="s">
        <v>200</v>
      </c>
      <c r="K92" s="288"/>
      <c r="L92"/>
      <c r="M92"/>
      <c r="N92" s="116"/>
      <c r="O92" s="313">
        <f>AVERAGE(O90,Q90,S90)</f>
        <v>0.99010500917436461</v>
      </c>
      <c r="P92" s="314"/>
      <c r="Q92" s="117"/>
      <c r="R92" s="116"/>
      <c r="S92" s="117"/>
      <c r="T92" s="116"/>
      <c r="U92" s="117"/>
      <c r="V92" s="116"/>
      <c r="W92" s="117"/>
      <c r="X92" s="116"/>
      <c r="Y92" s="117"/>
      <c r="Z92" s="116"/>
      <c r="AA92" s="117"/>
      <c r="AB92" s="116"/>
      <c r="AC92" s="117"/>
      <c r="AD92" s="116"/>
      <c r="AE92" s="117"/>
      <c r="AF92" s="116"/>
      <c r="AG92" s="117"/>
      <c r="AH92" s="116"/>
      <c r="AI92" s="117"/>
      <c r="AJ92" s="116"/>
      <c r="AK92" s="225"/>
      <c r="AM92" s="106"/>
    </row>
    <row r="93" spans="1:45" s="149" customFormat="1" ht="18.75" x14ac:dyDescent="0.25">
      <c r="A93" s="148"/>
      <c r="B93" s="100"/>
      <c r="C93" s="100"/>
      <c r="D93" s="101"/>
      <c r="E93" s="101"/>
      <c r="F93" s="152"/>
      <c r="G93" s="152"/>
      <c r="H93" s="152"/>
      <c r="I93" s="153"/>
      <c r="J93" s="153"/>
      <c r="K93" s="154"/>
      <c r="L93"/>
      <c r="M93"/>
      <c r="N93" s="158"/>
      <c r="O93" s="118"/>
      <c r="P93" s="158"/>
      <c r="Q93" s="118"/>
      <c r="R93" s="158"/>
      <c r="S93" s="118"/>
      <c r="T93" s="110"/>
      <c r="U93" s="118"/>
      <c r="V93" s="110"/>
      <c r="W93" s="111"/>
      <c r="X93" s="214"/>
      <c r="Y93" s="111"/>
      <c r="Z93" s="110"/>
      <c r="AA93" s="111"/>
      <c r="AB93" s="110"/>
      <c r="AC93" s="111"/>
      <c r="AD93" s="110"/>
      <c r="AE93" s="111"/>
      <c r="AF93" s="110"/>
      <c r="AG93" s="111"/>
      <c r="AH93" s="110"/>
      <c r="AI93" s="111"/>
      <c r="AJ93" s="110"/>
      <c r="AK93" s="224"/>
      <c r="AM93" s="106"/>
    </row>
    <row r="94" spans="1:45" s="149" customFormat="1" ht="18.75" x14ac:dyDescent="0.25">
      <c r="A94" s="148"/>
      <c r="B94" s="100"/>
      <c r="C94" s="100"/>
      <c r="D94" s="101"/>
      <c r="E94" s="101"/>
      <c r="F94" s="152"/>
      <c r="G94" s="152"/>
      <c r="H94" s="152"/>
      <c r="I94" s="153"/>
      <c r="J94" s="153"/>
      <c r="K94" s="154"/>
      <c r="L94"/>
      <c r="M94"/>
      <c r="N94" s="158"/>
      <c r="O94" s="119"/>
      <c r="P94" s="158"/>
      <c r="Q94" s="119"/>
      <c r="R94" s="158"/>
      <c r="S94" s="118"/>
      <c r="T94" s="110"/>
      <c r="U94" s="118"/>
      <c r="V94" s="110"/>
      <c r="W94" s="111"/>
      <c r="X94" s="110"/>
      <c r="Y94" s="111"/>
      <c r="Z94" s="110"/>
      <c r="AA94" s="111"/>
      <c r="AB94" s="110"/>
      <c r="AC94" s="111"/>
      <c r="AD94" s="110"/>
      <c r="AE94" s="111"/>
      <c r="AF94" s="110"/>
      <c r="AG94" s="111"/>
      <c r="AH94" s="110"/>
      <c r="AI94" s="111"/>
      <c r="AJ94" s="110"/>
      <c r="AK94" s="224"/>
      <c r="AM94" s="160"/>
    </row>
    <row r="95" spans="1:45" s="149" customFormat="1" ht="18.75" hidden="1" x14ac:dyDescent="0.25">
      <c r="A95" s="148"/>
      <c r="B95" s="100"/>
      <c r="C95" s="100"/>
      <c r="D95" s="101"/>
      <c r="E95" s="101"/>
      <c r="F95" s="152"/>
      <c r="G95" s="152"/>
      <c r="H95" s="155"/>
      <c r="I95" s="153"/>
      <c r="J95" s="153"/>
      <c r="K95" s="154"/>
      <c r="L95"/>
      <c r="M95"/>
      <c r="N95" s="158"/>
      <c r="O95" s="119"/>
      <c r="P95" s="158"/>
      <c r="Q95" s="118"/>
      <c r="R95" s="158"/>
      <c r="S95" s="118"/>
      <c r="T95" s="110"/>
      <c r="U95" s="118"/>
      <c r="V95" s="110"/>
      <c r="W95" s="111"/>
      <c r="X95" s="110"/>
      <c r="Y95" s="111"/>
      <c r="Z95" s="110"/>
      <c r="AA95" s="111"/>
      <c r="AB95" s="110"/>
      <c r="AC95" s="111"/>
      <c r="AD95" s="110"/>
      <c r="AE95" s="111"/>
      <c r="AF95" s="110"/>
      <c r="AG95" s="111"/>
      <c r="AH95" s="110"/>
      <c r="AI95" s="111"/>
      <c r="AJ95" s="110"/>
      <c r="AK95" s="224"/>
      <c r="AM95" s="106"/>
    </row>
    <row r="96" spans="1:45" s="149" customFormat="1" ht="18.75" hidden="1" x14ac:dyDescent="0.25">
      <c r="A96" s="148"/>
      <c r="B96" s="100"/>
      <c r="C96" s="100"/>
      <c r="D96" s="101"/>
      <c r="E96" s="101"/>
      <c r="F96" s="152"/>
      <c r="G96" s="152"/>
      <c r="H96" s="152"/>
      <c r="I96" s="153"/>
      <c r="J96" s="153"/>
      <c r="K96" s="154"/>
      <c r="L96"/>
      <c r="M96"/>
      <c r="N96" s="158"/>
      <c r="O96" s="118"/>
      <c r="P96" s="158"/>
      <c r="Q96" s="118"/>
      <c r="R96" s="158"/>
      <c r="S96" s="118"/>
      <c r="T96" s="110"/>
      <c r="U96" s="118"/>
      <c r="V96" s="110"/>
      <c r="W96" s="111"/>
      <c r="X96" s="110"/>
      <c r="Y96" s="111"/>
      <c r="Z96" s="110"/>
      <c r="AA96" s="111"/>
      <c r="AB96" s="110"/>
      <c r="AC96" s="111"/>
      <c r="AD96" s="110"/>
      <c r="AE96" s="111"/>
      <c r="AF96" s="110"/>
      <c r="AG96" s="111"/>
      <c r="AH96" s="110"/>
      <c r="AI96" s="111"/>
      <c r="AJ96" s="110"/>
      <c r="AK96" s="224"/>
      <c r="AM96" s="106"/>
    </row>
    <row r="97" spans="1:39" s="149" customFormat="1" ht="18.75" hidden="1" x14ac:dyDescent="0.25">
      <c r="A97" s="148"/>
      <c r="B97" s="100"/>
      <c r="C97" s="100"/>
      <c r="D97" s="101"/>
      <c r="E97" s="101"/>
      <c r="F97" s="156"/>
      <c r="G97" s="152"/>
      <c r="H97" s="155"/>
      <c r="I97" s="153"/>
      <c r="J97" s="153"/>
      <c r="K97" s="154"/>
      <c r="L97"/>
      <c r="M97"/>
      <c r="N97" s="158"/>
      <c r="O97" s="118"/>
      <c r="P97" s="158"/>
      <c r="Q97" s="118"/>
      <c r="R97" s="158"/>
      <c r="S97" s="118"/>
      <c r="T97" s="110"/>
      <c r="U97" s="118"/>
      <c r="V97" s="110"/>
      <c r="W97" s="111"/>
      <c r="X97" s="110"/>
      <c r="Y97" s="111"/>
      <c r="Z97" s="110"/>
      <c r="AA97" s="111"/>
      <c r="AB97" s="110"/>
      <c r="AC97" s="111"/>
      <c r="AD97" s="110"/>
      <c r="AE97" s="111"/>
      <c r="AF97" s="110"/>
      <c r="AG97" s="111"/>
      <c r="AH97" s="110"/>
      <c r="AI97" s="111"/>
      <c r="AJ97" s="110"/>
      <c r="AK97" s="224"/>
      <c r="AM97" s="106"/>
    </row>
    <row r="98" spans="1:39" s="149" customFormat="1" ht="18.75" hidden="1" x14ac:dyDescent="0.25">
      <c r="A98" s="148"/>
      <c r="B98" s="100"/>
      <c r="C98" s="100"/>
      <c r="D98" s="101"/>
      <c r="E98" s="101"/>
      <c r="F98" s="152"/>
      <c r="G98" s="152"/>
      <c r="H98" s="152"/>
      <c r="I98" s="153"/>
      <c r="J98" s="153"/>
      <c r="K98" s="153"/>
      <c r="L98"/>
      <c r="M98"/>
      <c r="N98" s="158"/>
      <c r="O98" s="118"/>
      <c r="P98" s="158"/>
      <c r="Q98" s="118"/>
      <c r="R98" s="158"/>
      <c r="S98" s="118"/>
      <c r="T98" s="110"/>
      <c r="U98" s="118"/>
      <c r="V98" s="110"/>
      <c r="W98" s="111"/>
      <c r="X98" s="110"/>
      <c r="Y98" s="111"/>
      <c r="Z98" s="110"/>
      <c r="AA98" s="111"/>
      <c r="AB98" s="110"/>
      <c r="AC98" s="111"/>
      <c r="AD98" s="110"/>
      <c r="AE98" s="111"/>
      <c r="AF98" s="110"/>
      <c r="AG98" s="111"/>
      <c r="AH98" s="110"/>
      <c r="AI98" s="111"/>
      <c r="AJ98" s="110"/>
      <c r="AK98" s="224"/>
      <c r="AM98" s="106"/>
    </row>
    <row r="99" spans="1:39" s="149" customFormat="1" ht="18.75" hidden="1" x14ac:dyDescent="0.25">
      <c r="A99" s="148"/>
      <c r="B99" s="100"/>
      <c r="C99" s="100"/>
      <c r="D99" s="101"/>
      <c r="E99" s="101"/>
      <c r="F99" s="152"/>
      <c r="G99" s="152"/>
      <c r="H99" s="152"/>
      <c r="I99" s="153"/>
      <c r="J99" s="153"/>
      <c r="K99" s="153"/>
      <c r="L99"/>
      <c r="M99"/>
      <c r="N99" s="158"/>
      <c r="O99" s="118"/>
      <c r="P99" s="158"/>
      <c r="Q99" s="118"/>
      <c r="R99" s="158"/>
      <c r="S99" s="118"/>
      <c r="T99" s="110"/>
      <c r="U99" s="118"/>
      <c r="V99" s="110"/>
      <c r="W99" s="111"/>
      <c r="X99" s="110"/>
      <c r="Y99" s="111"/>
      <c r="Z99" s="110"/>
      <c r="AA99" s="111"/>
      <c r="AB99" s="110"/>
      <c r="AC99" s="111"/>
      <c r="AD99" s="110"/>
      <c r="AE99" s="111"/>
      <c r="AF99" s="110"/>
      <c r="AG99" s="111"/>
      <c r="AH99" s="110"/>
      <c r="AI99" s="111"/>
      <c r="AJ99" s="110"/>
      <c r="AK99" s="224"/>
      <c r="AM99" s="106"/>
    </row>
    <row r="100" spans="1:39" s="149" customFormat="1" ht="18.75" hidden="1" x14ac:dyDescent="0.25">
      <c r="A100" s="148"/>
      <c r="B100" s="100"/>
      <c r="C100" s="100"/>
      <c r="D100" s="101"/>
      <c r="E100" s="101"/>
      <c r="F100" s="152"/>
      <c r="G100" s="152"/>
      <c r="H100" s="152"/>
      <c r="I100" s="153"/>
      <c r="J100" s="153"/>
      <c r="K100" s="153"/>
      <c r="L100"/>
      <c r="M100"/>
      <c r="N100" s="158"/>
      <c r="O100" s="118"/>
      <c r="P100" s="158"/>
      <c r="Q100" s="118"/>
      <c r="R100" s="158"/>
      <c r="S100" s="118"/>
      <c r="T100" s="110"/>
      <c r="U100" s="118"/>
      <c r="V100" s="110"/>
      <c r="W100" s="111"/>
      <c r="X100" s="110"/>
      <c r="Y100" s="111"/>
      <c r="Z100" s="110"/>
      <c r="AA100" s="111"/>
      <c r="AB100" s="110"/>
      <c r="AC100" s="111"/>
      <c r="AD100" s="110"/>
      <c r="AE100" s="111"/>
      <c r="AF100" s="110"/>
      <c r="AG100" s="111"/>
      <c r="AH100" s="110"/>
      <c r="AI100" s="111"/>
      <c r="AJ100" s="110"/>
      <c r="AK100" s="224"/>
      <c r="AM100" s="106"/>
    </row>
    <row r="101" spans="1:39" s="149" customFormat="1" ht="18.75" hidden="1" x14ac:dyDescent="0.25">
      <c r="A101" s="148"/>
      <c r="B101" s="100"/>
      <c r="C101" s="100"/>
      <c r="D101" s="101"/>
      <c r="E101" s="101"/>
      <c r="F101" s="152"/>
      <c r="G101" s="152"/>
      <c r="H101" s="152"/>
      <c r="I101" s="153"/>
      <c r="J101" s="153"/>
      <c r="K101" s="153"/>
      <c r="L101"/>
      <c r="M101"/>
      <c r="N101" s="158"/>
      <c r="O101" s="118"/>
      <c r="P101" s="158"/>
      <c r="Q101" s="118"/>
      <c r="R101" s="158"/>
      <c r="S101" s="118"/>
      <c r="T101" s="110"/>
      <c r="U101" s="118"/>
      <c r="V101" s="110"/>
      <c r="W101" s="111"/>
      <c r="X101" s="110"/>
      <c r="Y101" s="111"/>
      <c r="Z101" s="110"/>
      <c r="AA101" s="111"/>
      <c r="AB101" s="110"/>
      <c r="AC101" s="111"/>
      <c r="AD101" s="110"/>
      <c r="AE101" s="111"/>
      <c r="AF101" s="110"/>
      <c r="AG101" s="111"/>
      <c r="AH101" s="110"/>
      <c r="AI101" s="111"/>
      <c r="AJ101" s="110"/>
      <c r="AK101" s="224"/>
      <c r="AM101" s="106"/>
    </row>
    <row r="102" spans="1:39" s="149" customFormat="1" ht="18.75" hidden="1" x14ac:dyDescent="0.25">
      <c r="A102" s="148"/>
      <c r="B102" s="100"/>
      <c r="C102" s="100"/>
      <c r="D102" s="101"/>
      <c r="E102" s="101"/>
      <c r="F102" s="152"/>
      <c r="G102" s="152"/>
      <c r="H102" s="152"/>
      <c r="I102" s="153"/>
      <c r="J102" s="153"/>
      <c r="K102" s="153"/>
      <c r="L102"/>
      <c r="M102"/>
      <c r="N102" s="158"/>
      <c r="O102" s="118"/>
      <c r="P102" s="158"/>
      <c r="Q102" s="118"/>
      <c r="R102" s="158"/>
      <c r="S102" s="118"/>
      <c r="T102" s="110"/>
      <c r="U102" s="118"/>
      <c r="V102" s="110"/>
      <c r="W102" s="111"/>
      <c r="X102" s="110"/>
      <c r="Y102" s="111"/>
      <c r="Z102" s="110"/>
      <c r="AA102" s="111"/>
      <c r="AB102" s="110"/>
      <c r="AC102" s="111"/>
      <c r="AD102" s="110"/>
      <c r="AE102" s="111"/>
      <c r="AF102" s="110"/>
      <c r="AG102" s="111"/>
      <c r="AH102" s="110"/>
      <c r="AI102" s="111"/>
      <c r="AJ102" s="110"/>
      <c r="AK102" s="224"/>
      <c r="AM102" s="106"/>
    </row>
    <row r="103" spans="1:39" s="149" customFormat="1" ht="18.75" hidden="1" x14ac:dyDescent="0.25">
      <c r="A103" s="148"/>
      <c r="B103" s="100"/>
      <c r="C103" s="100"/>
      <c r="D103" s="101"/>
      <c r="E103" s="101"/>
      <c r="F103" s="152"/>
      <c r="G103" s="152"/>
      <c r="H103" s="152"/>
      <c r="I103" s="153"/>
      <c r="J103" s="153"/>
      <c r="K103" s="153"/>
      <c r="L103"/>
      <c r="M103"/>
      <c r="N103" s="158"/>
      <c r="O103" s="118"/>
      <c r="P103" s="158"/>
      <c r="Q103" s="118"/>
      <c r="R103" s="158"/>
      <c r="S103" s="118"/>
      <c r="T103" s="110"/>
      <c r="U103" s="118"/>
      <c r="V103" s="110"/>
      <c r="W103" s="111"/>
      <c r="X103" s="110"/>
      <c r="Y103" s="111"/>
      <c r="Z103" s="110"/>
      <c r="AA103" s="111"/>
      <c r="AB103" s="110"/>
      <c r="AC103" s="111"/>
      <c r="AD103" s="110"/>
      <c r="AE103" s="111"/>
      <c r="AF103" s="110"/>
      <c r="AG103" s="111"/>
      <c r="AH103" s="110"/>
      <c r="AI103" s="111"/>
      <c r="AJ103" s="110"/>
      <c r="AK103" s="224"/>
      <c r="AM103" s="106"/>
    </row>
    <row r="104" spans="1:39" s="149" customFormat="1" ht="18.75" hidden="1" x14ac:dyDescent="0.25">
      <c r="A104" s="148"/>
      <c r="B104" s="100"/>
      <c r="C104" s="100"/>
      <c r="D104" s="101"/>
      <c r="E104" s="101"/>
      <c r="F104" s="152"/>
      <c r="G104" s="152"/>
      <c r="H104" s="152"/>
      <c r="I104" s="153"/>
      <c r="J104" s="153"/>
      <c r="K104" s="153"/>
      <c r="L104"/>
      <c r="M104"/>
      <c r="N104" s="158"/>
      <c r="O104" s="118"/>
      <c r="P104" s="158"/>
      <c r="Q104" s="118"/>
      <c r="R104" s="158"/>
      <c r="S104" s="118"/>
      <c r="T104" s="110"/>
      <c r="U104" s="118"/>
      <c r="V104" s="110"/>
      <c r="W104" s="111"/>
      <c r="X104" s="110"/>
      <c r="Y104" s="111"/>
      <c r="Z104" s="110"/>
      <c r="AA104" s="111"/>
      <c r="AB104" s="110"/>
      <c r="AC104" s="111"/>
      <c r="AD104" s="110"/>
      <c r="AE104" s="111"/>
      <c r="AF104" s="110"/>
      <c r="AG104" s="111"/>
      <c r="AH104" s="110"/>
      <c r="AI104" s="111"/>
      <c r="AJ104" s="110"/>
      <c r="AK104" s="224"/>
      <c r="AM104" s="106"/>
    </row>
    <row r="105" spans="1:39" s="149" customFormat="1" ht="18.75" hidden="1" x14ac:dyDescent="0.25">
      <c r="A105" s="148"/>
      <c r="B105" s="100"/>
      <c r="C105" s="100"/>
      <c r="D105" s="101"/>
      <c r="E105" s="101"/>
      <c r="F105" s="152"/>
      <c r="G105" s="152"/>
      <c r="H105" s="152"/>
      <c r="I105" s="153"/>
      <c r="J105" s="153"/>
      <c r="K105" s="153"/>
      <c r="L105"/>
      <c r="M105"/>
      <c r="N105" s="158"/>
      <c r="O105" s="118"/>
      <c r="P105" s="158"/>
      <c r="Q105" s="118"/>
      <c r="R105" s="158"/>
      <c r="S105" s="118"/>
      <c r="T105" s="110"/>
      <c r="U105" s="118"/>
      <c r="V105" s="110"/>
      <c r="W105" s="111"/>
      <c r="X105" s="110"/>
      <c r="Y105" s="111"/>
      <c r="Z105" s="110"/>
      <c r="AA105" s="111"/>
      <c r="AB105" s="110"/>
      <c r="AC105" s="111"/>
      <c r="AD105" s="110"/>
      <c r="AE105" s="111"/>
      <c r="AF105" s="110"/>
      <c r="AG105" s="111"/>
      <c r="AH105" s="110"/>
      <c r="AI105" s="111"/>
      <c r="AJ105" s="110"/>
      <c r="AK105" s="224"/>
      <c r="AM105" s="106"/>
    </row>
    <row r="106" spans="1:39" s="149" customFormat="1" ht="18.75" hidden="1" x14ac:dyDescent="0.25">
      <c r="A106" s="148"/>
      <c r="B106" s="100"/>
      <c r="C106" s="100"/>
      <c r="D106" s="101"/>
      <c r="E106" s="101"/>
      <c r="F106" s="152"/>
      <c r="G106" s="152"/>
      <c r="H106" s="152"/>
      <c r="I106" s="153"/>
      <c r="J106" s="153"/>
      <c r="K106" s="153"/>
      <c r="L106"/>
      <c r="M106"/>
      <c r="N106" s="158"/>
      <c r="O106" s="118"/>
      <c r="P106" s="158"/>
      <c r="Q106" s="118"/>
      <c r="R106" s="158"/>
      <c r="S106" s="118"/>
      <c r="T106" s="110"/>
      <c r="U106" s="118"/>
      <c r="V106" s="110"/>
      <c r="W106" s="111"/>
      <c r="X106" s="110"/>
      <c r="Y106" s="111"/>
      <c r="Z106" s="110"/>
      <c r="AA106" s="111"/>
      <c r="AB106" s="110"/>
      <c r="AC106" s="111"/>
      <c r="AD106" s="110"/>
      <c r="AE106" s="111"/>
      <c r="AF106" s="110"/>
      <c r="AG106" s="111"/>
      <c r="AH106" s="110"/>
      <c r="AI106" s="111"/>
      <c r="AJ106" s="110"/>
      <c r="AK106" s="224"/>
      <c r="AM106" s="106"/>
    </row>
    <row r="107" spans="1:39" s="149" customFormat="1" ht="18.75" hidden="1" x14ac:dyDescent="0.25">
      <c r="A107" s="148"/>
      <c r="B107" s="100"/>
      <c r="C107" s="100"/>
      <c r="D107" s="101"/>
      <c r="E107" s="101"/>
      <c r="F107" s="152"/>
      <c r="G107" s="152"/>
      <c r="H107" s="152"/>
      <c r="I107" s="153"/>
      <c r="J107" s="153"/>
      <c r="K107" s="153"/>
      <c r="L107"/>
      <c r="M107"/>
      <c r="N107" s="158"/>
      <c r="O107" s="118"/>
      <c r="P107" s="158"/>
      <c r="Q107" s="118"/>
      <c r="R107" s="158"/>
      <c r="S107" s="118"/>
      <c r="T107" s="110"/>
      <c r="U107" s="118"/>
      <c r="V107" s="110"/>
      <c r="W107" s="111"/>
      <c r="X107" s="110"/>
      <c r="Y107" s="111"/>
      <c r="Z107" s="110"/>
      <c r="AA107" s="111"/>
      <c r="AB107" s="110"/>
      <c r="AC107" s="111"/>
      <c r="AD107" s="110"/>
      <c r="AE107" s="111"/>
      <c r="AF107" s="110"/>
      <c r="AG107" s="111"/>
      <c r="AH107" s="110"/>
      <c r="AI107" s="111"/>
      <c r="AJ107" s="110"/>
      <c r="AK107" s="224"/>
      <c r="AM107" s="106"/>
    </row>
    <row r="108" spans="1:39" s="149" customFormat="1" ht="18.75" hidden="1" x14ac:dyDescent="0.25">
      <c r="A108" s="148"/>
      <c r="B108" s="100"/>
      <c r="C108" s="100"/>
      <c r="D108" s="101"/>
      <c r="E108" s="101"/>
      <c r="F108" s="152"/>
      <c r="G108" s="152"/>
      <c r="H108" s="152"/>
      <c r="I108" s="153"/>
      <c r="J108" s="153"/>
      <c r="K108" s="153"/>
      <c r="L108"/>
      <c r="M108"/>
      <c r="N108" s="158"/>
      <c r="O108" s="118"/>
      <c r="P108" s="158"/>
      <c r="Q108" s="118"/>
      <c r="R108" s="158"/>
      <c r="S108" s="118"/>
      <c r="T108" s="110"/>
      <c r="U108" s="118"/>
      <c r="V108" s="110"/>
      <c r="W108" s="111"/>
      <c r="X108" s="110"/>
      <c r="Y108" s="111"/>
      <c r="Z108" s="110"/>
      <c r="AA108" s="111"/>
      <c r="AB108" s="110"/>
      <c r="AC108" s="111"/>
      <c r="AD108" s="110"/>
      <c r="AE108" s="111"/>
      <c r="AF108" s="110"/>
      <c r="AG108" s="111"/>
      <c r="AH108" s="110"/>
      <c r="AI108" s="111"/>
      <c r="AJ108" s="110"/>
      <c r="AK108" s="224"/>
      <c r="AM108" s="106"/>
    </row>
    <row r="109" spans="1:39" s="149" customFormat="1" ht="18.75" hidden="1" x14ac:dyDescent="0.25">
      <c r="A109" s="148"/>
      <c r="B109" s="100"/>
      <c r="C109" s="100"/>
      <c r="D109" s="101"/>
      <c r="E109" s="101"/>
      <c r="F109" s="152"/>
      <c r="G109" s="152"/>
      <c r="H109" s="152"/>
      <c r="I109" s="153"/>
      <c r="J109" s="153"/>
      <c r="K109" s="153"/>
      <c r="L109"/>
      <c r="M109"/>
      <c r="N109" s="158"/>
      <c r="O109" s="118"/>
      <c r="P109" s="158"/>
      <c r="Q109" s="118"/>
      <c r="R109" s="158"/>
      <c r="S109" s="118"/>
      <c r="T109" s="110"/>
      <c r="U109" s="118"/>
      <c r="V109" s="110"/>
      <c r="W109" s="111"/>
      <c r="X109" s="110"/>
      <c r="Y109" s="111"/>
      <c r="Z109" s="110"/>
      <c r="AA109" s="111"/>
      <c r="AB109" s="110"/>
      <c r="AC109" s="111"/>
      <c r="AD109" s="110"/>
      <c r="AE109" s="111"/>
      <c r="AF109" s="110"/>
      <c r="AG109" s="111"/>
      <c r="AH109" s="110"/>
      <c r="AI109" s="111"/>
      <c r="AJ109" s="110"/>
      <c r="AK109" s="224"/>
      <c r="AM109" s="106"/>
    </row>
    <row r="110" spans="1:39" s="149" customFormat="1" ht="18.75" hidden="1" x14ac:dyDescent="0.25">
      <c r="A110" s="148"/>
      <c r="B110" s="100"/>
      <c r="C110" s="100"/>
      <c r="D110" s="101"/>
      <c r="E110" s="101"/>
      <c r="F110" s="152"/>
      <c r="G110" s="152"/>
      <c r="H110" s="152"/>
      <c r="I110" s="153"/>
      <c r="J110" s="153"/>
      <c r="K110" s="153"/>
      <c r="L110"/>
      <c r="M110"/>
      <c r="N110" s="158"/>
      <c r="O110" s="118"/>
      <c r="P110" s="158"/>
      <c r="Q110" s="118"/>
      <c r="R110" s="158"/>
      <c r="S110" s="118"/>
      <c r="T110" s="110"/>
      <c r="U110" s="118"/>
      <c r="V110" s="110"/>
      <c r="W110" s="111"/>
      <c r="X110" s="110"/>
      <c r="Y110" s="111"/>
      <c r="Z110" s="110"/>
      <c r="AA110" s="111"/>
      <c r="AB110" s="110"/>
      <c r="AC110" s="111"/>
      <c r="AD110" s="110"/>
      <c r="AE110" s="111"/>
      <c r="AF110" s="110"/>
      <c r="AG110" s="111"/>
      <c r="AH110" s="110"/>
      <c r="AI110" s="111"/>
      <c r="AJ110" s="110"/>
      <c r="AK110" s="224"/>
      <c r="AM110" s="106"/>
    </row>
    <row r="111" spans="1:39" s="149" customFormat="1" ht="18.75" hidden="1" x14ac:dyDescent="0.25">
      <c r="A111" s="148"/>
      <c r="B111" s="100"/>
      <c r="C111" s="100"/>
      <c r="D111" s="101"/>
      <c r="E111" s="101"/>
      <c r="F111" s="152"/>
      <c r="G111" s="152"/>
      <c r="H111" s="152"/>
      <c r="I111" s="153"/>
      <c r="J111" s="153"/>
      <c r="K111" s="153"/>
      <c r="L111"/>
      <c r="M111"/>
      <c r="N111" s="158"/>
      <c r="O111" s="118"/>
      <c r="P111" s="158"/>
      <c r="Q111" s="118"/>
      <c r="R111" s="158"/>
      <c r="S111" s="118"/>
      <c r="T111" s="110"/>
      <c r="U111" s="118"/>
      <c r="V111" s="110"/>
      <c r="W111" s="111"/>
      <c r="X111" s="110"/>
      <c r="Y111" s="111"/>
      <c r="Z111" s="110"/>
      <c r="AA111" s="111"/>
      <c r="AB111" s="110"/>
      <c r="AC111" s="111"/>
      <c r="AD111" s="110"/>
      <c r="AE111" s="111"/>
      <c r="AF111" s="110"/>
      <c r="AG111" s="111"/>
      <c r="AH111" s="110"/>
      <c r="AI111" s="111"/>
      <c r="AJ111" s="110"/>
      <c r="AK111" s="224"/>
      <c r="AM111" s="106"/>
    </row>
    <row r="112" spans="1:39" s="149" customFormat="1" ht="18.75" hidden="1" x14ac:dyDescent="0.25">
      <c r="A112" s="148"/>
      <c r="B112" s="100"/>
      <c r="C112" s="100"/>
      <c r="D112" s="101"/>
      <c r="E112" s="101"/>
      <c r="F112" s="152"/>
      <c r="G112" s="152"/>
      <c r="H112" s="152"/>
      <c r="I112" s="153"/>
      <c r="J112" s="153"/>
      <c r="K112" s="153"/>
      <c r="L112"/>
      <c r="M112"/>
      <c r="N112" s="158"/>
      <c r="O112" s="118"/>
      <c r="P112" s="158"/>
      <c r="Q112" s="118"/>
      <c r="R112" s="158"/>
      <c r="S112" s="118"/>
      <c r="T112" s="110"/>
      <c r="U112" s="118"/>
      <c r="V112" s="110"/>
      <c r="W112" s="111"/>
      <c r="X112" s="110"/>
      <c r="Y112" s="111"/>
      <c r="Z112" s="110"/>
      <c r="AA112" s="111"/>
      <c r="AB112" s="110"/>
      <c r="AC112" s="111"/>
      <c r="AD112" s="110"/>
      <c r="AE112" s="111"/>
      <c r="AF112" s="110"/>
      <c r="AG112" s="111"/>
      <c r="AH112" s="110"/>
      <c r="AI112" s="111"/>
      <c r="AJ112" s="110"/>
      <c r="AK112" s="224"/>
      <c r="AM112" s="106"/>
    </row>
    <row r="113" spans="1:39" s="149" customFormat="1" ht="18.75" hidden="1" x14ac:dyDescent="0.25">
      <c r="A113" s="148"/>
      <c r="B113" s="100"/>
      <c r="C113" s="100"/>
      <c r="D113" s="101"/>
      <c r="E113" s="101"/>
      <c r="F113" s="152"/>
      <c r="G113" s="152"/>
      <c r="H113" s="152"/>
      <c r="I113" s="153"/>
      <c r="J113" s="153"/>
      <c r="K113" s="153"/>
      <c r="L113"/>
      <c r="M113"/>
      <c r="N113" s="158"/>
      <c r="O113" s="118"/>
      <c r="P113" s="158"/>
      <c r="Q113" s="118"/>
      <c r="R113" s="158"/>
      <c r="S113" s="118"/>
      <c r="T113" s="110"/>
      <c r="U113" s="118"/>
      <c r="V113" s="110"/>
      <c r="W113" s="111"/>
      <c r="X113" s="110"/>
      <c r="Y113" s="111"/>
      <c r="Z113" s="110"/>
      <c r="AA113" s="111"/>
      <c r="AB113" s="110"/>
      <c r="AC113" s="111"/>
      <c r="AD113" s="110"/>
      <c r="AE113" s="111"/>
      <c r="AF113" s="110"/>
      <c r="AG113" s="111"/>
      <c r="AH113" s="110"/>
      <c r="AI113" s="111"/>
      <c r="AJ113" s="110"/>
      <c r="AK113" s="224"/>
      <c r="AM113" s="106"/>
    </row>
    <row r="114" spans="1:39" s="149" customFormat="1" ht="18.75" hidden="1" x14ac:dyDescent="0.25">
      <c r="A114" s="148"/>
      <c r="B114" s="100"/>
      <c r="C114" s="100"/>
      <c r="D114" s="101"/>
      <c r="E114" s="101"/>
      <c r="F114" s="152"/>
      <c r="G114" s="152"/>
      <c r="H114" s="152"/>
      <c r="I114" s="153"/>
      <c r="J114" s="153"/>
      <c r="K114" s="153"/>
      <c r="L114"/>
      <c r="M114"/>
      <c r="N114" s="158"/>
      <c r="O114" s="118"/>
      <c r="P114" s="158"/>
      <c r="Q114" s="118"/>
      <c r="R114" s="158"/>
      <c r="S114" s="118"/>
      <c r="T114" s="110"/>
      <c r="U114" s="118"/>
      <c r="V114" s="110"/>
      <c r="W114" s="111"/>
      <c r="X114" s="110"/>
      <c r="Y114" s="111"/>
      <c r="Z114" s="110"/>
      <c r="AA114" s="111"/>
      <c r="AB114" s="110"/>
      <c r="AC114" s="111"/>
      <c r="AD114" s="110"/>
      <c r="AE114" s="111"/>
      <c r="AF114" s="110"/>
      <c r="AG114" s="111"/>
      <c r="AH114" s="110"/>
      <c r="AI114" s="111"/>
      <c r="AJ114" s="110"/>
      <c r="AK114" s="224"/>
      <c r="AM114" s="106"/>
    </row>
    <row r="115" spans="1:39" s="149" customFormat="1" ht="18.75" hidden="1" x14ac:dyDescent="0.25">
      <c r="A115" s="148"/>
      <c r="B115" s="100"/>
      <c r="C115" s="100"/>
      <c r="D115" s="101"/>
      <c r="E115" s="101"/>
      <c r="F115" s="152"/>
      <c r="G115" s="152"/>
      <c r="H115" s="152"/>
      <c r="I115" s="153"/>
      <c r="J115" s="153"/>
      <c r="K115" s="153"/>
      <c r="L115"/>
      <c r="M115"/>
      <c r="N115" s="158"/>
      <c r="O115" s="118"/>
      <c r="P115" s="158"/>
      <c r="Q115" s="118"/>
      <c r="R115" s="158"/>
      <c r="S115" s="118"/>
      <c r="T115" s="110"/>
      <c r="U115" s="118"/>
      <c r="V115" s="110"/>
      <c r="W115" s="111"/>
      <c r="X115" s="110"/>
      <c r="Y115" s="111"/>
      <c r="Z115" s="110"/>
      <c r="AA115" s="111"/>
      <c r="AB115" s="110"/>
      <c r="AC115" s="111"/>
      <c r="AD115" s="110"/>
      <c r="AE115" s="111"/>
      <c r="AF115" s="110"/>
      <c r="AG115" s="111"/>
      <c r="AH115" s="110"/>
      <c r="AI115" s="111"/>
      <c r="AJ115" s="110"/>
      <c r="AK115" s="224"/>
      <c r="AM115" s="106"/>
    </row>
    <row r="116" spans="1:39" s="149" customFormat="1" ht="18.75" hidden="1" x14ac:dyDescent="0.25">
      <c r="A116" s="148"/>
      <c r="B116" s="100"/>
      <c r="C116" s="100"/>
      <c r="D116" s="101"/>
      <c r="E116" s="101"/>
      <c r="F116" s="152"/>
      <c r="G116" s="152"/>
      <c r="H116" s="152"/>
      <c r="I116" s="153"/>
      <c r="J116" s="153"/>
      <c r="K116" s="153"/>
      <c r="L116"/>
      <c r="M116"/>
      <c r="N116" s="158"/>
      <c r="O116" s="118"/>
      <c r="P116" s="158"/>
      <c r="Q116" s="118"/>
      <c r="R116" s="158"/>
      <c r="S116" s="118"/>
      <c r="T116" s="110"/>
      <c r="U116" s="118"/>
      <c r="V116" s="110"/>
      <c r="W116" s="111"/>
      <c r="X116" s="110"/>
      <c r="Y116" s="111"/>
      <c r="Z116" s="110"/>
      <c r="AA116" s="111"/>
      <c r="AB116" s="110"/>
      <c r="AC116" s="111"/>
      <c r="AD116" s="110"/>
      <c r="AE116" s="111"/>
      <c r="AF116" s="110"/>
      <c r="AG116" s="111"/>
      <c r="AH116" s="110"/>
      <c r="AI116" s="111"/>
      <c r="AJ116" s="110"/>
      <c r="AK116" s="224"/>
      <c r="AM116" s="106"/>
    </row>
    <row r="117" spans="1:39" s="149" customFormat="1" ht="18.75" hidden="1" x14ac:dyDescent="0.25">
      <c r="A117" s="148"/>
      <c r="B117" s="100"/>
      <c r="C117" s="100"/>
      <c r="D117" s="101"/>
      <c r="E117" s="101"/>
      <c r="F117" s="152"/>
      <c r="G117" s="152"/>
      <c r="H117" s="152"/>
      <c r="I117" s="153"/>
      <c r="J117" s="153"/>
      <c r="K117" s="153"/>
      <c r="L117"/>
      <c r="M117"/>
      <c r="N117" s="158"/>
      <c r="O117" s="118"/>
      <c r="P117" s="158"/>
      <c r="Q117" s="118"/>
      <c r="R117" s="158"/>
      <c r="S117" s="118"/>
      <c r="T117" s="110"/>
      <c r="U117" s="118"/>
      <c r="V117" s="110"/>
      <c r="W117" s="111"/>
      <c r="X117" s="110"/>
      <c r="Y117" s="111"/>
      <c r="Z117" s="110"/>
      <c r="AA117" s="111"/>
      <c r="AB117" s="110"/>
      <c r="AC117" s="111"/>
      <c r="AD117" s="110"/>
      <c r="AE117" s="111"/>
      <c r="AF117" s="110"/>
      <c r="AG117" s="111"/>
      <c r="AH117" s="110"/>
      <c r="AI117" s="111"/>
      <c r="AJ117" s="110"/>
      <c r="AK117" s="224"/>
      <c r="AM117" s="106"/>
    </row>
    <row r="118" spans="1:39" s="149" customFormat="1" ht="18.75" hidden="1" x14ac:dyDescent="0.25">
      <c r="A118" s="148"/>
      <c r="B118" s="100"/>
      <c r="C118" s="100"/>
      <c r="D118" s="101"/>
      <c r="E118" s="101"/>
      <c r="F118" s="152"/>
      <c r="G118" s="152"/>
      <c r="H118" s="152"/>
      <c r="I118" s="153"/>
      <c r="J118" s="153"/>
      <c r="K118" s="153"/>
      <c r="L118"/>
      <c r="M118"/>
      <c r="N118" s="158"/>
      <c r="O118" s="118"/>
      <c r="P118" s="158"/>
      <c r="Q118" s="118"/>
      <c r="R118" s="158"/>
      <c r="S118" s="118"/>
      <c r="T118" s="110"/>
      <c r="U118" s="118"/>
      <c r="V118" s="110"/>
      <c r="W118" s="111"/>
      <c r="X118" s="110"/>
      <c r="Y118" s="111"/>
      <c r="Z118" s="110"/>
      <c r="AA118" s="111"/>
      <c r="AB118" s="110"/>
      <c r="AC118" s="111"/>
      <c r="AD118" s="110"/>
      <c r="AE118" s="111"/>
      <c r="AF118" s="110"/>
      <c r="AG118" s="111"/>
      <c r="AH118" s="110"/>
      <c r="AI118" s="111"/>
      <c r="AJ118" s="110"/>
      <c r="AK118" s="224"/>
      <c r="AM118" s="106"/>
    </row>
    <row r="119" spans="1:39" s="149" customFormat="1" ht="18.75" hidden="1" x14ac:dyDescent="0.25">
      <c r="A119" s="148"/>
      <c r="B119" s="100"/>
      <c r="C119" s="100"/>
      <c r="D119" s="101"/>
      <c r="E119" s="101"/>
      <c r="F119" s="152"/>
      <c r="G119" s="152"/>
      <c r="H119" s="152"/>
      <c r="I119" s="153"/>
      <c r="J119" s="153"/>
      <c r="K119" s="153"/>
      <c r="L119"/>
      <c r="M119"/>
      <c r="N119" s="158"/>
      <c r="O119" s="118"/>
      <c r="P119" s="158"/>
      <c r="Q119" s="118"/>
      <c r="R119" s="158"/>
      <c r="S119" s="118"/>
      <c r="T119" s="110"/>
      <c r="U119" s="118"/>
      <c r="V119" s="110"/>
      <c r="W119" s="111"/>
      <c r="X119" s="110"/>
      <c r="Y119" s="111"/>
      <c r="Z119" s="110"/>
      <c r="AA119" s="111"/>
      <c r="AB119" s="110"/>
      <c r="AC119" s="111"/>
      <c r="AD119" s="110"/>
      <c r="AE119" s="111"/>
      <c r="AF119" s="110"/>
      <c r="AG119" s="111"/>
      <c r="AH119" s="110"/>
      <c r="AI119" s="111"/>
      <c r="AJ119" s="110"/>
      <c r="AK119" s="224"/>
      <c r="AM119" s="106"/>
    </row>
    <row r="120" spans="1:39" s="149" customFormat="1" ht="18.75" hidden="1" x14ac:dyDescent="0.25">
      <c r="A120" s="148"/>
      <c r="B120" s="100"/>
      <c r="C120" s="100"/>
      <c r="D120" s="101"/>
      <c r="E120" s="101"/>
      <c r="F120" s="152"/>
      <c r="G120" s="152"/>
      <c r="H120" s="152"/>
      <c r="I120" s="153"/>
      <c r="J120" s="153"/>
      <c r="K120" s="153"/>
      <c r="L120"/>
      <c r="M120"/>
      <c r="N120" s="158"/>
      <c r="O120" s="118"/>
      <c r="P120" s="158"/>
      <c r="Q120" s="118"/>
      <c r="R120" s="158"/>
      <c r="S120" s="118"/>
      <c r="T120" s="110"/>
      <c r="U120" s="118"/>
      <c r="V120" s="110"/>
      <c r="W120" s="111"/>
      <c r="X120" s="110"/>
      <c r="Y120" s="111"/>
      <c r="Z120" s="110"/>
      <c r="AA120" s="111"/>
      <c r="AB120" s="110"/>
      <c r="AC120" s="111"/>
      <c r="AD120" s="110"/>
      <c r="AE120" s="111"/>
      <c r="AF120" s="110"/>
      <c r="AG120" s="111"/>
      <c r="AH120" s="110"/>
      <c r="AI120" s="111"/>
      <c r="AJ120" s="110"/>
      <c r="AK120" s="224"/>
      <c r="AM120" s="106"/>
    </row>
    <row r="121" spans="1:39" s="149" customFormat="1" ht="18.75" hidden="1" x14ac:dyDescent="0.25">
      <c r="A121" s="148"/>
      <c r="B121" s="100"/>
      <c r="C121" s="100"/>
      <c r="D121" s="101"/>
      <c r="E121" s="101"/>
      <c r="F121" s="152"/>
      <c r="G121" s="152"/>
      <c r="H121" s="152"/>
      <c r="I121" s="153"/>
      <c r="J121" s="153"/>
      <c r="K121" s="153"/>
      <c r="L121"/>
      <c r="M121"/>
      <c r="N121" s="158"/>
      <c r="O121" s="118"/>
      <c r="P121" s="158"/>
      <c r="Q121" s="118"/>
      <c r="R121" s="158"/>
      <c r="S121" s="118"/>
      <c r="T121" s="110"/>
      <c r="U121" s="118"/>
      <c r="V121" s="110"/>
      <c r="W121" s="111"/>
      <c r="X121" s="110"/>
      <c r="Y121" s="111"/>
      <c r="Z121" s="110"/>
      <c r="AA121" s="111"/>
      <c r="AB121" s="110"/>
      <c r="AC121" s="111"/>
      <c r="AD121" s="110"/>
      <c r="AE121" s="111"/>
      <c r="AF121" s="110"/>
      <c r="AG121" s="111"/>
      <c r="AH121" s="110"/>
      <c r="AI121" s="111"/>
      <c r="AJ121" s="110"/>
      <c r="AK121" s="224"/>
      <c r="AM121" s="106"/>
    </row>
    <row r="122" spans="1:39" s="149" customFormat="1" ht="18.75" hidden="1" x14ac:dyDescent="0.25">
      <c r="A122" s="148"/>
      <c r="B122" s="100"/>
      <c r="C122" s="100"/>
      <c r="D122" s="101"/>
      <c r="E122" s="101"/>
      <c r="F122" s="152"/>
      <c r="G122" s="152"/>
      <c r="H122" s="152"/>
      <c r="I122" s="153"/>
      <c r="J122" s="153"/>
      <c r="K122" s="153"/>
      <c r="L122"/>
      <c r="M122"/>
      <c r="N122" s="158"/>
      <c r="O122" s="118"/>
      <c r="P122" s="158"/>
      <c r="Q122" s="118"/>
      <c r="R122" s="158"/>
      <c r="S122" s="118"/>
      <c r="T122" s="110"/>
      <c r="U122" s="118"/>
      <c r="V122" s="110"/>
      <c r="W122" s="111"/>
      <c r="X122" s="110"/>
      <c r="Y122" s="111"/>
      <c r="Z122" s="110"/>
      <c r="AA122" s="111"/>
      <c r="AB122" s="110"/>
      <c r="AC122" s="111"/>
      <c r="AD122" s="110"/>
      <c r="AE122" s="111"/>
      <c r="AF122" s="110"/>
      <c r="AG122" s="111"/>
      <c r="AH122" s="110"/>
      <c r="AI122" s="111"/>
      <c r="AJ122" s="110"/>
      <c r="AK122" s="224"/>
      <c r="AM122" s="106"/>
    </row>
    <row r="123" spans="1:39" s="149" customFormat="1" ht="18.75" hidden="1" x14ac:dyDescent="0.25">
      <c r="A123" s="148"/>
      <c r="B123" s="100"/>
      <c r="C123" s="100"/>
      <c r="D123" s="101"/>
      <c r="E123" s="101"/>
      <c r="F123" s="152"/>
      <c r="G123" s="152"/>
      <c r="H123" s="152"/>
      <c r="I123" s="153"/>
      <c r="J123" s="153"/>
      <c r="K123" s="153"/>
      <c r="L123"/>
      <c r="M123"/>
      <c r="N123" s="158"/>
      <c r="O123" s="118"/>
      <c r="P123" s="158"/>
      <c r="Q123" s="118"/>
      <c r="R123" s="158"/>
      <c r="S123" s="118"/>
      <c r="T123" s="110"/>
      <c r="U123" s="118"/>
      <c r="V123" s="110"/>
      <c r="W123" s="111"/>
      <c r="X123" s="110"/>
      <c r="Y123" s="111"/>
      <c r="Z123" s="110"/>
      <c r="AA123" s="111"/>
      <c r="AB123" s="110"/>
      <c r="AC123" s="111"/>
      <c r="AD123" s="110"/>
      <c r="AE123" s="111"/>
      <c r="AF123" s="110"/>
      <c r="AG123" s="111"/>
      <c r="AH123" s="110"/>
      <c r="AI123" s="111"/>
      <c r="AJ123" s="110"/>
      <c r="AK123" s="224"/>
      <c r="AM123" s="106"/>
    </row>
    <row r="124" spans="1:39" s="149" customFormat="1" ht="18.75" hidden="1" x14ac:dyDescent="0.25">
      <c r="A124" s="148"/>
      <c r="B124" s="100"/>
      <c r="C124" s="100"/>
      <c r="D124" s="101"/>
      <c r="E124" s="101"/>
      <c r="F124" s="152"/>
      <c r="G124" s="152"/>
      <c r="H124" s="152"/>
      <c r="I124" s="153"/>
      <c r="J124" s="153"/>
      <c r="K124" s="153"/>
      <c r="L124"/>
      <c r="M124"/>
      <c r="N124" s="158"/>
      <c r="O124" s="118"/>
      <c r="P124" s="158"/>
      <c r="Q124" s="118"/>
      <c r="R124" s="158"/>
      <c r="S124" s="118"/>
      <c r="T124" s="110"/>
      <c r="U124" s="118"/>
      <c r="V124" s="110"/>
      <c r="W124" s="111"/>
      <c r="X124" s="110"/>
      <c r="Y124" s="111"/>
      <c r="Z124" s="110"/>
      <c r="AA124" s="111"/>
      <c r="AB124" s="110"/>
      <c r="AC124" s="111"/>
      <c r="AD124" s="110"/>
      <c r="AE124" s="111"/>
      <c r="AF124" s="110"/>
      <c r="AG124" s="111"/>
      <c r="AH124" s="110"/>
      <c r="AI124" s="111"/>
      <c r="AJ124" s="110"/>
      <c r="AK124" s="224"/>
      <c r="AM124" s="106"/>
    </row>
    <row r="125" spans="1:39" s="149" customFormat="1" ht="18.75" hidden="1" x14ac:dyDescent="0.25">
      <c r="A125" s="148"/>
      <c r="B125" s="100"/>
      <c r="C125" s="100"/>
      <c r="D125" s="101"/>
      <c r="E125" s="101"/>
      <c r="F125" s="152"/>
      <c r="G125" s="152"/>
      <c r="H125" s="152"/>
      <c r="I125" s="153"/>
      <c r="J125" s="153"/>
      <c r="K125" s="153"/>
      <c r="L125"/>
      <c r="M125"/>
      <c r="N125" s="158"/>
      <c r="O125" s="118"/>
      <c r="P125" s="158"/>
      <c r="Q125" s="118"/>
      <c r="R125" s="158"/>
      <c r="S125" s="118"/>
      <c r="T125" s="110"/>
      <c r="U125" s="118"/>
      <c r="V125" s="110"/>
      <c r="W125" s="111"/>
      <c r="X125" s="110"/>
      <c r="Y125" s="111"/>
      <c r="Z125" s="110"/>
      <c r="AA125" s="111"/>
      <c r="AB125" s="110"/>
      <c r="AC125" s="111"/>
      <c r="AD125" s="110"/>
      <c r="AE125" s="111"/>
      <c r="AF125" s="110"/>
      <c r="AG125" s="111"/>
      <c r="AH125" s="110"/>
      <c r="AI125" s="111"/>
      <c r="AJ125" s="110"/>
      <c r="AK125" s="224"/>
      <c r="AM125" s="106"/>
    </row>
    <row r="126" spans="1:39" s="149" customFormat="1" ht="18.75" hidden="1" x14ac:dyDescent="0.25">
      <c r="A126" s="148"/>
      <c r="B126" s="100"/>
      <c r="C126" s="100"/>
      <c r="D126" s="101"/>
      <c r="E126" s="101"/>
      <c r="F126" s="152"/>
      <c r="G126" s="152"/>
      <c r="H126" s="152"/>
      <c r="I126" s="153"/>
      <c r="J126" s="153"/>
      <c r="K126" s="153"/>
      <c r="L126"/>
      <c r="M126"/>
      <c r="N126" s="158"/>
      <c r="O126" s="118"/>
      <c r="P126" s="158"/>
      <c r="Q126" s="118"/>
      <c r="R126" s="158"/>
      <c r="S126" s="118"/>
      <c r="T126" s="110"/>
      <c r="U126" s="118"/>
      <c r="V126" s="110"/>
      <c r="W126" s="111"/>
      <c r="X126" s="110"/>
      <c r="Y126" s="111"/>
      <c r="Z126" s="110"/>
      <c r="AA126" s="111"/>
      <c r="AB126" s="110"/>
      <c r="AC126" s="111"/>
      <c r="AD126" s="110"/>
      <c r="AE126" s="111"/>
      <c r="AF126" s="110"/>
      <c r="AG126" s="111"/>
      <c r="AH126" s="110"/>
      <c r="AI126" s="111"/>
      <c r="AJ126" s="110"/>
      <c r="AK126" s="224"/>
      <c r="AM126" s="106"/>
    </row>
    <row r="127" spans="1:39" s="149" customFormat="1" ht="18.75" hidden="1" x14ac:dyDescent="0.25">
      <c r="A127" s="148"/>
      <c r="B127" s="100"/>
      <c r="C127" s="100"/>
      <c r="D127" s="101"/>
      <c r="E127" s="101"/>
      <c r="F127" s="152"/>
      <c r="G127" s="152"/>
      <c r="H127" s="152"/>
      <c r="I127" s="153"/>
      <c r="J127" s="153"/>
      <c r="K127" s="153"/>
      <c r="L127"/>
      <c r="M127"/>
      <c r="N127" s="158"/>
      <c r="O127" s="118"/>
      <c r="P127" s="158"/>
      <c r="Q127" s="118"/>
      <c r="R127" s="158"/>
      <c r="S127" s="118"/>
      <c r="T127" s="110"/>
      <c r="U127" s="118"/>
      <c r="V127" s="110"/>
      <c r="W127" s="111"/>
      <c r="X127" s="110"/>
      <c r="Y127" s="111"/>
      <c r="Z127" s="110"/>
      <c r="AA127" s="111"/>
      <c r="AB127" s="110"/>
      <c r="AC127" s="111"/>
      <c r="AD127" s="110"/>
      <c r="AE127" s="111"/>
      <c r="AF127" s="110"/>
      <c r="AG127" s="111"/>
      <c r="AH127" s="110"/>
      <c r="AI127" s="111"/>
      <c r="AJ127" s="110"/>
      <c r="AK127" s="224"/>
      <c r="AM127" s="106"/>
    </row>
    <row r="128" spans="1:39" s="149" customFormat="1" ht="18.75" hidden="1" x14ac:dyDescent="0.25">
      <c r="A128" s="148"/>
      <c r="B128" s="100"/>
      <c r="C128" s="100"/>
      <c r="D128" s="101"/>
      <c r="E128" s="101"/>
      <c r="F128" s="152"/>
      <c r="G128" s="152"/>
      <c r="H128" s="152"/>
      <c r="I128" s="153"/>
      <c r="J128" s="153"/>
      <c r="K128" s="153"/>
      <c r="L128"/>
      <c r="M128"/>
      <c r="N128" s="158"/>
      <c r="O128" s="118"/>
      <c r="P128" s="158"/>
      <c r="Q128" s="118"/>
      <c r="R128" s="158"/>
      <c r="S128" s="118"/>
      <c r="T128" s="110"/>
      <c r="U128" s="118"/>
      <c r="V128" s="110"/>
      <c r="W128" s="111"/>
      <c r="X128" s="110"/>
      <c r="Y128" s="111"/>
      <c r="Z128" s="110"/>
      <c r="AA128" s="111"/>
      <c r="AB128" s="110"/>
      <c r="AC128" s="111"/>
      <c r="AD128" s="110"/>
      <c r="AE128" s="111"/>
      <c r="AF128" s="110"/>
      <c r="AG128" s="111"/>
      <c r="AH128" s="110"/>
      <c r="AI128" s="111"/>
      <c r="AJ128" s="110"/>
      <c r="AK128" s="224"/>
      <c r="AM128" s="106"/>
    </row>
    <row r="129" spans="1:39" s="149" customFormat="1" ht="18.75" hidden="1" x14ac:dyDescent="0.25">
      <c r="A129" s="148"/>
      <c r="B129" s="100"/>
      <c r="C129" s="100"/>
      <c r="D129" s="101"/>
      <c r="E129" s="101"/>
      <c r="F129" s="152"/>
      <c r="G129" s="152"/>
      <c r="H129" s="152"/>
      <c r="I129" s="153"/>
      <c r="J129" s="153"/>
      <c r="K129" s="153"/>
      <c r="L129"/>
      <c r="M129"/>
      <c r="N129" s="158"/>
      <c r="O129" s="118"/>
      <c r="P129" s="158"/>
      <c r="Q129" s="118"/>
      <c r="R129" s="158"/>
      <c r="S129" s="118"/>
      <c r="T129" s="110"/>
      <c r="U129" s="118"/>
      <c r="V129" s="110"/>
      <c r="W129" s="111"/>
      <c r="X129" s="110"/>
      <c r="Y129" s="111"/>
      <c r="Z129" s="110"/>
      <c r="AA129" s="111"/>
      <c r="AB129" s="110"/>
      <c r="AC129" s="111"/>
      <c r="AD129" s="110"/>
      <c r="AE129" s="111"/>
      <c r="AF129" s="110"/>
      <c r="AG129" s="111"/>
      <c r="AH129" s="110"/>
      <c r="AI129" s="111"/>
      <c r="AJ129" s="110"/>
      <c r="AK129" s="224"/>
      <c r="AM129" s="106"/>
    </row>
    <row r="130" spans="1:39" s="149" customFormat="1" ht="18.75" hidden="1" x14ac:dyDescent="0.25">
      <c r="A130" s="148"/>
      <c r="B130" s="100"/>
      <c r="C130" s="100"/>
      <c r="D130" s="101"/>
      <c r="E130" s="101"/>
      <c r="F130" s="152"/>
      <c r="G130" s="152"/>
      <c r="H130" s="152"/>
      <c r="I130" s="153"/>
      <c r="J130" s="153"/>
      <c r="K130" s="153"/>
      <c r="L130"/>
      <c r="M130"/>
      <c r="N130" s="158"/>
      <c r="O130" s="118"/>
      <c r="P130" s="158"/>
      <c r="Q130" s="118"/>
      <c r="R130" s="158"/>
      <c r="S130" s="118"/>
      <c r="T130" s="110"/>
      <c r="U130" s="118"/>
      <c r="V130" s="110"/>
      <c r="W130" s="111"/>
      <c r="X130" s="110"/>
      <c r="Y130" s="111"/>
      <c r="Z130" s="110"/>
      <c r="AA130" s="111"/>
      <c r="AB130" s="110"/>
      <c r="AC130" s="111"/>
      <c r="AD130" s="110"/>
      <c r="AE130" s="111"/>
      <c r="AF130" s="110"/>
      <c r="AG130" s="111"/>
      <c r="AH130" s="110"/>
      <c r="AI130" s="111"/>
      <c r="AJ130" s="110"/>
      <c r="AK130" s="224"/>
      <c r="AM130" s="106"/>
    </row>
    <row r="131" spans="1:39" s="149" customFormat="1" ht="18.75" hidden="1" x14ac:dyDescent="0.25">
      <c r="A131" s="148"/>
      <c r="B131" s="100"/>
      <c r="C131" s="100"/>
      <c r="D131" s="101"/>
      <c r="E131" s="101"/>
      <c r="F131" s="152"/>
      <c r="G131" s="152"/>
      <c r="H131" s="152"/>
      <c r="I131" s="153"/>
      <c r="J131" s="153"/>
      <c r="K131" s="153"/>
      <c r="L131"/>
      <c r="M131"/>
      <c r="N131" s="158"/>
      <c r="O131" s="118"/>
      <c r="P131" s="158"/>
      <c r="Q131" s="118"/>
      <c r="R131" s="158"/>
      <c r="S131" s="118"/>
      <c r="T131" s="110"/>
      <c r="U131" s="118"/>
      <c r="V131" s="110"/>
      <c r="W131" s="111"/>
      <c r="X131" s="110"/>
      <c r="Y131" s="111"/>
      <c r="Z131" s="110"/>
      <c r="AA131" s="111"/>
      <c r="AB131" s="110"/>
      <c r="AC131" s="111"/>
      <c r="AD131" s="110"/>
      <c r="AE131" s="111"/>
      <c r="AF131" s="110"/>
      <c r="AG131" s="111"/>
      <c r="AH131" s="110"/>
      <c r="AI131" s="111"/>
      <c r="AJ131" s="110"/>
      <c r="AK131" s="224"/>
      <c r="AM131" s="106"/>
    </row>
    <row r="132" spans="1:39" s="149" customFormat="1" ht="18.75" hidden="1" x14ac:dyDescent="0.25">
      <c r="A132" s="148"/>
      <c r="B132" s="100"/>
      <c r="C132" s="100"/>
      <c r="D132" s="101"/>
      <c r="E132" s="101"/>
      <c r="F132" s="152"/>
      <c r="G132" s="152"/>
      <c r="H132" s="152"/>
      <c r="I132" s="153"/>
      <c r="J132" s="153"/>
      <c r="K132" s="153"/>
      <c r="L132"/>
      <c r="M132"/>
      <c r="N132" s="158"/>
      <c r="O132" s="118"/>
      <c r="P132" s="158"/>
      <c r="Q132" s="118"/>
      <c r="R132" s="158"/>
      <c r="S132" s="118"/>
      <c r="T132" s="110"/>
      <c r="U132" s="118"/>
      <c r="V132" s="110"/>
      <c r="W132" s="111"/>
      <c r="X132" s="110"/>
      <c r="Y132" s="111"/>
      <c r="Z132" s="110"/>
      <c r="AA132" s="111"/>
      <c r="AB132" s="110"/>
      <c r="AC132" s="111"/>
      <c r="AD132" s="110"/>
      <c r="AE132" s="111"/>
      <c r="AF132" s="110"/>
      <c r="AG132" s="111"/>
      <c r="AH132" s="110"/>
      <c r="AI132" s="111"/>
      <c r="AJ132" s="110"/>
      <c r="AK132" s="224"/>
      <c r="AM132" s="106"/>
    </row>
    <row r="133" spans="1:39" s="149" customFormat="1" ht="18.75" hidden="1" x14ac:dyDescent="0.25">
      <c r="A133" s="148"/>
      <c r="B133" s="100"/>
      <c r="C133" s="100"/>
      <c r="D133" s="101"/>
      <c r="E133" s="101"/>
      <c r="F133" s="152"/>
      <c r="G133" s="152"/>
      <c r="H133" s="152"/>
      <c r="I133" s="153"/>
      <c r="J133" s="153"/>
      <c r="K133" s="153"/>
      <c r="L133"/>
      <c r="M133"/>
      <c r="N133" s="158"/>
      <c r="O133" s="118"/>
      <c r="P133" s="158"/>
      <c r="Q133" s="118"/>
      <c r="R133" s="158"/>
      <c r="S133" s="118"/>
      <c r="T133" s="110"/>
      <c r="U133" s="118"/>
      <c r="V133" s="110"/>
      <c r="W133" s="111"/>
      <c r="X133" s="110"/>
      <c r="Y133" s="111"/>
      <c r="Z133" s="110"/>
      <c r="AA133" s="111"/>
      <c r="AB133" s="110"/>
      <c r="AC133" s="111"/>
      <c r="AD133" s="110"/>
      <c r="AE133" s="111"/>
      <c r="AF133" s="110"/>
      <c r="AG133" s="111"/>
      <c r="AH133" s="110"/>
      <c r="AI133" s="111"/>
      <c r="AJ133" s="110"/>
      <c r="AK133" s="224"/>
      <c r="AM133" s="106"/>
    </row>
    <row r="134" spans="1:39" s="149" customFormat="1" ht="18.75" hidden="1" x14ac:dyDescent="0.25">
      <c r="A134" s="148"/>
      <c r="B134" s="100"/>
      <c r="C134" s="100"/>
      <c r="D134" s="101"/>
      <c r="E134" s="101"/>
      <c r="F134" s="152"/>
      <c r="G134" s="152"/>
      <c r="H134" s="152"/>
      <c r="I134" s="153"/>
      <c r="J134" s="153"/>
      <c r="K134" s="153"/>
      <c r="L134"/>
      <c r="M134"/>
      <c r="N134" s="158"/>
      <c r="O134" s="118"/>
      <c r="P134" s="158"/>
      <c r="Q134" s="118"/>
      <c r="R134" s="158"/>
      <c r="S134" s="118"/>
      <c r="T134" s="110"/>
      <c r="U134" s="118"/>
      <c r="V134" s="110"/>
      <c r="W134" s="111"/>
      <c r="X134" s="110"/>
      <c r="Y134" s="111"/>
      <c r="Z134" s="110"/>
      <c r="AA134" s="111"/>
      <c r="AB134" s="110"/>
      <c r="AC134" s="111"/>
      <c r="AD134" s="110"/>
      <c r="AE134" s="111"/>
      <c r="AF134" s="110"/>
      <c r="AG134" s="111"/>
      <c r="AH134" s="110"/>
      <c r="AI134" s="111"/>
      <c r="AJ134" s="110"/>
      <c r="AK134" s="224"/>
      <c r="AM134" s="106"/>
    </row>
    <row r="135" spans="1:39" s="149" customFormat="1" ht="18.75" hidden="1" x14ac:dyDescent="0.25">
      <c r="A135" s="148"/>
      <c r="B135" s="100"/>
      <c r="C135" s="100"/>
      <c r="D135" s="101"/>
      <c r="E135" s="101"/>
      <c r="F135" s="152"/>
      <c r="G135" s="152"/>
      <c r="H135" s="152"/>
      <c r="I135" s="153"/>
      <c r="J135" s="153"/>
      <c r="K135" s="153"/>
      <c r="L135"/>
      <c r="M135"/>
      <c r="N135" s="158"/>
      <c r="O135" s="118"/>
      <c r="P135" s="158"/>
      <c r="Q135" s="118"/>
      <c r="R135" s="158"/>
      <c r="S135" s="118"/>
      <c r="T135" s="110"/>
      <c r="U135" s="118"/>
      <c r="V135" s="110"/>
      <c r="W135" s="111"/>
      <c r="X135" s="110"/>
      <c r="Y135" s="111"/>
      <c r="Z135" s="110"/>
      <c r="AA135" s="111"/>
      <c r="AB135" s="110"/>
      <c r="AC135" s="111"/>
      <c r="AD135" s="110"/>
      <c r="AE135" s="111"/>
      <c r="AF135" s="110"/>
      <c r="AG135" s="111"/>
      <c r="AH135" s="110"/>
      <c r="AI135" s="111"/>
      <c r="AJ135" s="110"/>
      <c r="AK135" s="224"/>
      <c r="AM135" s="106"/>
    </row>
    <row r="136" spans="1:39" s="149" customFormat="1" ht="18.75" hidden="1" x14ac:dyDescent="0.25">
      <c r="A136" s="148"/>
      <c r="B136" s="100"/>
      <c r="C136" s="100"/>
      <c r="D136" s="101"/>
      <c r="E136" s="101"/>
      <c r="F136" s="152"/>
      <c r="G136" s="152"/>
      <c r="H136" s="152"/>
      <c r="I136" s="153"/>
      <c r="J136" s="153"/>
      <c r="K136" s="153"/>
      <c r="L136"/>
      <c r="M136"/>
      <c r="N136" s="158"/>
      <c r="O136" s="118"/>
      <c r="P136" s="158"/>
      <c r="Q136" s="118"/>
      <c r="R136" s="158"/>
      <c r="S136" s="118"/>
      <c r="T136" s="110"/>
      <c r="U136" s="118"/>
      <c r="V136" s="110"/>
      <c r="W136" s="111"/>
      <c r="X136" s="110"/>
      <c r="Y136" s="111"/>
      <c r="Z136" s="110"/>
      <c r="AA136" s="111"/>
      <c r="AB136" s="110"/>
      <c r="AC136" s="111"/>
      <c r="AD136" s="110"/>
      <c r="AE136" s="111"/>
      <c r="AF136" s="110"/>
      <c r="AG136" s="111"/>
      <c r="AH136" s="110"/>
      <c r="AI136" s="111"/>
      <c r="AJ136" s="110"/>
      <c r="AK136" s="224"/>
      <c r="AM136" s="106"/>
    </row>
    <row r="137" spans="1:39" s="149" customFormat="1" ht="18.75" hidden="1" x14ac:dyDescent="0.25">
      <c r="A137" s="148"/>
      <c r="B137" s="100"/>
      <c r="C137" s="100"/>
      <c r="D137" s="101"/>
      <c r="E137" s="101"/>
      <c r="F137" s="152"/>
      <c r="G137" s="152"/>
      <c r="H137" s="152"/>
      <c r="I137" s="153"/>
      <c r="J137" s="153"/>
      <c r="K137" s="153"/>
      <c r="L137"/>
      <c r="M137"/>
      <c r="N137" s="158"/>
      <c r="O137" s="118"/>
      <c r="P137" s="158"/>
      <c r="Q137" s="118"/>
      <c r="R137" s="158"/>
      <c r="S137" s="118"/>
      <c r="T137" s="110"/>
      <c r="U137" s="118"/>
      <c r="V137" s="110"/>
      <c r="W137" s="111"/>
      <c r="X137" s="110"/>
      <c r="Y137" s="111"/>
      <c r="Z137" s="110"/>
      <c r="AA137" s="111"/>
      <c r="AB137" s="110"/>
      <c r="AC137" s="111"/>
      <c r="AD137" s="110"/>
      <c r="AE137" s="111"/>
      <c r="AF137" s="110"/>
      <c r="AG137" s="111"/>
      <c r="AH137" s="110"/>
      <c r="AI137" s="111"/>
      <c r="AJ137" s="110"/>
      <c r="AK137" s="224"/>
      <c r="AM137" s="106"/>
    </row>
    <row r="138" spans="1:39" s="149" customFormat="1" ht="18.75" hidden="1" x14ac:dyDescent="0.25">
      <c r="A138" s="148"/>
      <c r="B138" s="100"/>
      <c r="C138" s="100"/>
      <c r="D138" s="101"/>
      <c r="E138" s="101"/>
      <c r="F138" s="152"/>
      <c r="G138" s="152"/>
      <c r="H138" s="152"/>
      <c r="I138" s="153"/>
      <c r="J138" s="153"/>
      <c r="K138" s="153"/>
      <c r="L138"/>
      <c r="M138"/>
      <c r="N138" s="158"/>
      <c r="O138" s="118"/>
      <c r="P138" s="158"/>
      <c r="Q138" s="118"/>
      <c r="R138" s="158"/>
      <c r="S138" s="118"/>
      <c r="T138" s="110"/>
      <c r="U138" s="118"/>
      <c r="V138" s="110"/>
      <c r="W138" s="111"/>
      <c r="X138" s="110"/>
      <c r="Y138" s="111"/>
      <c r="Z138" s="110"/>
      <c r="AA138" s="111"/>
      <c r="AB138" s="110"/>
      <c r="AC138" s="111"/>
      <c r="AD138" s="110"/>
      <c r="AE138" s="111"/>
      <c r="AF138" s="110"/>
      <c r="AG138" s="111"/>
      <c r="AH138" s="110"/>
      <c r="AI138" s="111"/>
      <c r="AJ138" s="110"/>
      <c r="AK138" s="224"/>
      <c r="AM138" s="106"/>
    </row>
    <row r="139" spans="1:39" s="149" customFormat="1" ht="18.75" hidden="1" x14ac:dyDescent="0.25">
      <c r="A139" s="148"/>
      <c r="B139" s="100"/>
      <c r="C139" s="100"/>
      <c r="D139" s="101"/>
      <c r="E139" s="101"/>
      <c r="F139" s="152"/>
      <c r="G139" s="152"/>
      <c r="H139" s="152"/>
      <c r="I139" s="153"/>
      <c r="J139" s="153"/>
      <c r="K139" s="153"/>
      <c r="L139"/>
      <c r="M139"/>
      <c r="N139" s="158"/>
      <c r="O139" s="118"/>
      <c r="P139" s="158"/>
      <c r="Q139" s="118"/>
      <c r="R139" s="158"/>
      <c r="S139" s="118"/>
      <c r="T139" s="110"/>
      <c r="U139" s="118"/>
      <c r="V139" s="110"/>
      <c r="W139" s="111"/>
      <c r="X139" s="110"/>
      <c r="Y139" s="111"/>
      <c r="Z139" s="110"/>
      <c r="AA139" s="111"/>
      <c r="AB139" s="110"/>
      <c r="AC139" s="111"/>
      <c r="AD139" s="110"/>
      <c r="AE139" s="111"/>
      <c r="AF139" s="110"/>
      <c r="AG139" s="111"/>
      <c r="AH139" s="110"/>
      <c r="AI139" s="111"/>
      <c r="AJ139" s="110"/>
      <c r="AK139" s="224"/>
      <c r="AM139" s="106"/>
    </row>
    <row r="140" spans="1:39" s="149" customFormat="1" ht="18.75" hidden="1" x14ac:dyDescent="0.25">
      <c r="A140" s="148"/>
      <c r="B140" s="100"/>
      <c r="C140" s="100"/>
      <c r="D140" s="101"/>
      <c r="E140" s="101"/>
      <c r="F140" s="152"/>
      <c r="G140" s="152"/>
      <c r="H140" s="152"/>
      <c r="I140" s="153"/>
      <c r="J140" s="153"/>
      <c r="K140" s="153"/>
      <c r="L140"/>
      <c r="M140"/>
      <c r="N140" s="158"/>
      <c r="O140" s="118"/>
      <c r="P140" s="158"/>
      <c r="Q140" s="118"/>
      <c r="R140" s="158"/>
      <c r="S140" s="118"/>
      <c r="T140" s="110"/>
      <c r="U140" s="118"/>
      <c r="V140" s="110"/>
      <c r="W140" s="111"/>
      <c r="X140" s="110"/>
      <c r="Y140" s="111"/>
      <c r="Z140" s="110"/>
      <c r="AA140" s="111"/>
      <c r="AB140" s="110"/>
      <c r="AC140" s="111"/>
      <c r="AD140" s="110"/>
      <c r="AE140" s="111"/>
      <c r="AF140" s="110"/>
      <c r="AG140" s="111"/>
      <c r="AH140" s="110"/>
      <c r="AI140" s="111"/>
      <c r="AJ140" s="110"/>
      <c r="AK140" s="224"/>
      <c r="AM140" s="106"/>
    </row>
    <row r="141" spans="1:39" s="149" customFormat="1" ht="18.75" hidden="1" x14ac:dyDescent="0.25">
      <c r="A141" s="148"/>
      <c r="B141" s="100"/>
      <c r="C141" s="100"/>
      <c r="D141" s="101"/>
      <c r="E141" s="101"/>
      <c r="F141" s="152"/>
      <c r="G141" s="152"/>
      <c r="H141" s="152"/>
      <c r="I141" s="153"/>
      <c r="J141" s="153"/>
      <c r="K141" s="153"/>
      <c r="L141"/>
      <c r="M141"/>
      <c r="N141" s="158"/>
      <c r="O141" s="118"/>
      <c r="P141" s="158"/>
      <c r="Q141" s="118"/>
      <c r="R141" s="158"/>
      <c r="S141" s="118"/>
      <c r="T141" s="110"/>
      <c r="U141" s="118"/>
      <c r="V141" s="110"/>
      <c r="W141" s="111"/>
      <c r="X141" s="110"/>
      <c r="Y141" s="111"/>
      <c r="Z141" s="110"/>
      <c r="AA141" s="111"/>
      <c r="AB141" s="110"/>
      <c r="AC141" s="111"/>
      <c r="AD141" s="110"/>
      <c r="AE141" s="111"/>
      <c r="AF141" s="110"/>
      <c r="AG141" s="111"/>
      <c r="AH141" s="110"/>
      <c r="AI141" s="111"/>
      <c r="AJ141" s="110"/>
      <c r="AK141" s="224"/>
      <c r="AM141" s="106"/>
    </row>
    <row r="142" spans="1:39" s="149" customFormat="1" ht="18.75" hidden="1" x14ac:dyDescent="0.25">
      <c r="A142" s="148"/>
      <c r="B142" s="100"/>
      <c r="C142" s="100"/>
      <c r="D142" s="101"/>
      <c r="E142" s="101"/>
      <c r="F142" s="152"/>
      <c r="G142" s="152"/>
      <c r="H142" s="152"/>
      <c r="I142" s="153"/>
      <c r="J142" s="153"/>
      <c r="K142" s="153"/>
      <c r="L142"/>
      <c r="M142"/>
      <c r="N142" s="158"/>
      <c r="O142" s="118"/>
      <c r="P142" s="158"/>
      <c r="Q142" s="118"/>
      <c r="R142" s="158"/>
      <c r="S142" s="118"/>
      <c r="T142" s="110"/>
      <c r="U142" s="118"/>
      <c r="V142" s="110"/>
      <c r="W142" s="111"/>
      <c r="X142" s="110"/>
      <c r="Y142" s="111"/>
      <c r="Z142" s="110"/>
      <c r="AA142" s="111"/>
      <c r="AB142" s="110"/>
      <c r="AC142" s="111"/>
      <c r="AD142" s="110"/>
      <c r="AE142" s="111"/>
      <c r="AF142" s="110"/>
      <c r="AG142" s="111"/>
      <c r="AH142" s="110"/>
      <c r="AI142" s="111"/>
      <c r="AJ142" s="110"/>
      <c r="AK142" s="224"/>
      <c r="AM142" s="106"/>
    </row>
    <row r="143" spans="1:39" s="149" customFormat="1" ht="18.75" hidden="1" x14ac:dyDescent="0.25">
      <c r="A143" s="148"/>
      <c r="B143" s="100"/>
      <c r="C143" s="100"/>
      <c r="D143" s="101"/>
      <c r="E143" s="101"/>
      <c r="F143" s="152"/>
      <c r="G143" s="152"/>
      <c r="H143" s="152"/>
      <c r="I143" s="153"/>
      <c r="J143" s="153"/>
      <c r="K143" s="153"/>
      <c r="L143"/>
      <c r="M143"/>
      <c r="N143" s="158"/>
      <c r="O143" s="118"/>
      <c r="P143" s="158"/>
      <c r="Q143" s="118"/>
      <c r="R143" s="158"/>
      <c r="S143" s="118"/>
      <c r="T143" s="110"/>
      <c r="U143" s="118"/>
      <c r="V143" s="110"/>
      <c r="W143" s="111"/>
      <c r="X143" s="110"/>
      <c r="Y143" s="111"/>
      <c r="Z143" s="110"/>
      <c r="AA143" s="111"/>
      <c r="AB143" s="110"/>
      <c r="AC143" s="111"/>
      <c r="AD143" s="110"/>
      <c r="AE143" s="111"/>
      <c r="AF143" s="110"/>
      <c r="AG143" s="111"/>
      <c r="AH143" s="110"/>
      <c r="AI143" s="111"/>
      <c r="AJ143" s="110"/>
      <c r="AK143" s="224"/>
      <c r="AM143" s="106"/>
    </row>
    <row r="144" spans="1:39" s="149" customFormat="1" ht="18.75" hidden="1" x14ac:dyDescent="0.25">
      <c r="A144" s="148"/>
      <c r="B144" s="100"/>
      <c r="C144" s="100"/>
      <c r="D144" s="101"/>
      <c r="E144" s="101"/>
      <c r="F144" s="152"/>
      <c r="G144" s="152"/>
      <c r="H144" s="152"/>
      <c r="I144" s="153"/>
      <c r="J144" s="153"/>
      <c r="K144" s="153"/>
      <c r="L144"/>
      <c r="M144"/>
      <c r="N144" s="158"/>
      <c r="O144" s="118"/>
      <c r="P144" s="158"/>
      <c r="Q144" s="118"/>
      <c r="R144" s="158"/>
      <c r="S144" s="118"/>
      <c r="T144" s="110"/>
      <c r="U144" s="118"/>
      <c r="V144" s="110"/>
      <c r="W144" s="111"/>
      <c r="X144" s="110"/>
      <c r="Y144" s="111"/>
      <c r="Z144" s="110"/>
      <c r="AA144" s="111"/>
      <c r="AB144" s="110"/>
      <c r="AC144" s="111"/>
      <c r="AD144" s="110"/>
      <c r="AE144" s="111"/>
      <c r="AF144" s="110"/>
      <c r="AG144" s="111"/>
      <c r="AH144" s="110"/>
      <c r="AI144" s="111"/>
      <c r="AJ144" s="110"/>
      <c r="AK144" s="224"/>
      <c r="AM144" s="106"/>
    </row>
    <row r="145" spans="1:39" s="149" customFormat="1" ht="18.75" hidden="1" x14ac:dyDescent="0.25">
      <c r="A145" s="148"/>
      <c r="B145" s="100"/>
      <c r="C145" s="100"/>
      <c r="D145" s="101"/>
      <c r="E145" s="101"/>
      <c r="F145" s="152"/>
      <c r="G145" s="152"/>
      <c r="H145" s="152"/>
      <c r="I145" s="153"/>
      <c r="J145" s="153"/>
      <c r="K145" s="153"/>
      <c r="L145"/>
      <c r="M145"/>
      <c r="N145" s="158"/>
      <c r="O145" s="118"/>
      <c r="P145" s="158"/>
      <c r="Q145" s="118"/>
      <c r="R145" s="158"/>
      <c r="S145" s="118"/>
      <c r="T145" s="110"/>
      <c r="U145" s="118"/>
      <c r="V145" s="110"/>
      <c r="W145" s="111"/>
      <c r="X145" s="110"/>
      <c r="Y145" s="111"/>
      <c r="Z145" s="110"/>
      <c r="AA145" s="111"/>
      <c r="AB145" s="110"/>
      <c r="AC145" s="111"/>
      <c r="AD145" s="110"/>
      <c r="AE145" s="111"/>
      <c r="AF145" s="110"/>
      <c r="AG145" s="111"/>
      <c r="AH145" s="110"/>
      <c r="AI145" s="111"/>
      <c r="AJ145" s="110"/>
      <c r="AK145" s="224"/>
      <c r="AM145" s="106"/>
    </row>
    <row r="146" spans="1:39" s="149" customFormat="1" ht="18.75" hidden="1" x14ac:dyDescent="0.25">
      <c r="A146" s="148"/>
      <c r="B146" s="100"/>
      <c r="C146" s="100"/>
      <c r="D146" s="101"/>
      <c r="E146" s="101"/>
      <c r="F146" s="152"/>
      <c r="G146" s="152"/>
      <c r="H146" s="152"/>
      <c r="I146" s="153"/>
      <c r="J146" s="153"/>
      <c r="K146" s="153"/>
      <c r="L146"/>
      <c r="M146"/>
      <c r="N146" s="158"/>
      <c r="O146" s="118"/>
      <c r="P146" s="158"/>
      <c r="Q146" s="118"/>
      <c r="R146" s="158"/>
      <c r="S146" s="118"/>
      <c r="T146" s="110"/>
      <c r="U146" s="118"/>
      <c r="V146" s="110"/>
      <c r="W146" s="111"/>
      <c r="X146" s="110"/>
      <c r="Y146" s="111"/>
      <c r="Z146" s="110"/>
      <c r="AA146" s="111"/>
      <c r="AB146" s="110"/>
      <c r="AC146" s="111"/>
      <c r="AD146" s="110"/>
      <c r="AE146" s="111"/>
      <c r="AF146" s="110"/>
      <c r="AG146" s="111"/>
      <c r="AH146" s="110"/>
      <c r="AI146" s="111"/>
      <c r="AJ146" s="110"/>
      <c r="AK146" s="224"/>
      <c r="AM146" s="106"/>
    </row>
    <row r="147" spans="1:39" s="149" customFormat="1" ht="18.75" hidden="1" x14ac:dyDescent="0.25">
      <c r="A147" s="148"/>
      <c r="B147" s="100"/>
      <c r="C147" s="100"/>
      <c r="D147" s="101"/>
      <c r="E147" s="101"/>
      <c r="F147" s="152"/>
      <c r="G147" s="152"/>
      <c r="H147" s="152"/>
      <c r="I147" s="153"/>
      <c r="J147" s="153"/>
      <c r="K147" s="153"/>
      <c r="L147"/>
      <c r="M147"/>
      <c r="N147" s="158"/>
      <c r="O147" s="118"/>
      <c r="P147" s="158"/>
      <c r="Q147" s="118"/>
      <c r="R147" s="158"/>
      <c r="S147" s="118"/>
      <c r="T147" s="110"/>
      <c r="U147" s="118"/>
      <c r="V147" s="110"/>
      <c r="W147" s="111"/>
      <c r="X147" s="110"/>
      <c r="Y147" s="111"/>
      <c r="Z147" s="110"/>
      <c r="AA147" s="111"/>
      <c r="AB147" s="110"/>
      <c r="AC147" s="111"/>
      <c r="AD147" s="110"/>
      <c r="AE147" s="111"/>
      <c r="AF147" s="110"/>
      <c r="AG147" s="111"/>
      <c r="AH147" s="110"/>
      <c r="AI147" s="111"/>
      <c r="AJ147" s="110"/>
      <c r="AK147" s="224"/>
      <c r="AM147" s="106"/>
    </row>
    <row r="148" spans="1:39" s="149" customFormat="1" ht="18.75" hidden="1" x14ac:dyDescent="0.25">
      <c r="A148" s="148"/>
      <c r="B148" s="100"/>
      <c r="C148" s="100"/>
      <c r="D148" s="101"/>
      <c r="E148" s="101"/>
      <c r="F148" s="152"/>
      <c r="G148" s="152"/>
      <c r="H148" s="152"/>
      <c r="I148" s="153"/>
      <c r="J148" s="153"/>
      <c r="K148" s="153"/>
      <c r="L148"/>
      <c r="M148"/>
      <c r="N148" s="158"/>
      <c r="O148" s="118"/>
      <c r="P148" s="158"/>
      <c r="Q148" s="118"/>
      <c r="R148" s="158"/>
      <c r="S148" s="118"/>
      <c r="T148" s="110"/>
      <c r="U148" s="118"/>
      <c r="V148" s="110"/>
      <c r="W148" s="111"/>
      <c r="X148" s="110"/>
      <c r="Y148" s="111"/>
      <c r="Z148" s="110"/>
      <c r="AA148" s="111"/>
      <c r="AB148" s="110"/>
      <c r="AC148" s="111"/>
      <c r="AD148" s="110"/>
      <c r="AE148" s="111"/>
      <c r="AF148" s="110"/>
      <c r="AG148" s="111"/>
      <c r="AH148" s="110"/>
      <c r="AI148" s="111"/>
      <c r="AJ148" s="110"/>
      <c r="AK148" s="224"/>
      <c r="AM148" s="106"/>
    </row>
    <row r="149" spans="1:39" s="149" customFormat="1" ht="18.75" hidden="1" x14ac:dyDescent="0.25">
      <c r="A149" s="148"/>
      <c r="B149" s="100"/>
      <c r="C149" s="100"/>
      <c r="D149" s="101"/>
      <c r="E149" s="101"/>
      <c r="F149" s="152"/>
      <c r="G149" s="152"/>
      <c r="H149" s="152"/>
      <c r="I149" s="153"/>
      <c r="J149" s="153"/>
      <c r="K149" s="153"/>
      <c r="L149"/>
      <c r="M149"/>
      <c r="N149" s="158"/>
      <c r="O149" s="118"/>
      <c r="P149" s="158"/>
      <c r="Q149" s="118"/>
      <c r="R149" s="158"/>
      <c r="S149" s="118"/>
      <c r="T149" s="110"/>
      <c r="U149" s="118"/>
      <c r="V149" s="110"/>
      <c r="W149" s="111"/>
      <c r="X149" s="110"/>
      <c r="Y149" s="111"/>
      <c r="Z149" s="110"/>
      <c r="AA149" s="111"/>
      <c r="AB149" s="110"/>
      <c r="AC149" s="111"/>
      <c r="AD149" s="110"/>
      <c r="AE149" s="111"/>
      <c r="AF149" s="110"/>
      <c r="AG149" s="111"/>
      <c r="AH149" s="110"/>
      <c r="AI149" s="111"/>
      <c r="AJ149" s="110"/>
      <c r="AK149" s="224"/>
      <c r="AM149" s="106"/>
    </row>
    <row r="150" spans="1:39" s="149" customFormat="1" ht="18.75" hidden="1" x14ac:dyDescent="0.25">
      <c r="A150" s="148"/>
      <c r="B150" s="100"/>
      <c r="C150" s="100"/>
      <c r="D150" s="101"/>
      <c r="E150" s="101"/>
      <c r="F150" s="152"/>
      <c r="G150" s="152"/>
      <c r="H150" s="152"/>
      <c r="I150" s="153"/>
      <c r="J150" s="153"/>
      <c r="K150" s="153"/>
      <c r="L150"/>
      <c r="M150"/>
      <c r="N150" s="158"/>
      <c r="O150" s="118"/>
      <c r="P150" s="158"/>
      <c r="Q150" s="118"/>
      <c r="R150" s="158"/>
      <c r="S150" s="118"/>
      <c r="T150" s="110"/>
      <c r="U150" s="118"/>
      <c r="V150" s="110"/>
      <c r="W150" s="111"/>
      <c r="X150" s="110"/>
      <c r="Y150" s="111"/>
      <c r="Z150" s="110"/>
      <c r="AA150" s="111"/>
      <c r="AB150" s="110"/>
      <c r="AC150" s="111"/>
      <c r="AD150" s="110"/>
      <c r="AE150" s="111"/>
      <c r="AF150" s="110"/>
      <c r="AG150" s="111"/>
      <c r="AH150" s="110"/>
      <c r="AI150" s="111"/>
      <c r="AJ150" s="110"/>
      <c r="AK150" s="224"/>
      <c r="AM150" s="106"/>
    </row>
    <row r="151" spans="1:39" s="149" customFormat="1" ht="18.75" hidden="1" x14ac:dyDescent="0.25">
      <c r="A151" s="148"/>
      <c r="B151" s="100"/>
      <c r="C151" s="100"/>
      <c r="D151" s="101"/>
      <c r="E151" s="101"/>
      <c r="F151" s="152"/>
      <c r="G151" s="152"/>
      <c r="H151" s="152"/>
      <c r="I151" s="153"/>
      <c r="J151" s="153"/>
      <c r="K151" s="153"/>
      <c r="L151"/>
      <c r="M151"/>
      <c r="N151" s="158"/>
      <c r="O151" s="118"/>
      <c r="P151" s="158"/>
      <c r="Q151" s="118"/>
      <c r="R151" s="158"/>
      <c r="S151" s="118"/>
      <c r="T151" s="110"/>
      <c r="U151" s="118"/>
      <c r="V151" s="110"/>
      <c r="W151" s="111"/>
      <c r="X151" s="110"/>
      <c r="Y151" s="111"/>
      <c r="Z151" s="110"/>
      <c r="AA151" s="111"/>
      <c r="AB151" s="110"/>
      <c r="AC151" s="111"/>
      <c r="AD151" s="110"/>
      <c r="AE151" s="111"/>
      <c r="AF151" s="110"/>
      <c r="AG151" s="111"/>
      <c r="AH151" s="110"/>
      <c r="AI151" s="111"/>
      <c r="AJ151" s="110"/>
      <c r="AK151" s="224"/>
      <c r="AM151" s="106"/>
    </row>
    <row r="152" spans="1:39" s="149" customFormat="1" ht="18.75" hidden="1" x14ac:dyDescent="0.25">
      <c r="A152" s="148"/>
      <c r="B152" s="100"/>
      <c r="C152" s="100"/>
      <c r="D152" s="101"/>
      <c r="E152" s="101"/>
      <c r="F152" s="152"/>
      <c r="G152" s="152"/>
      <c r="H152" s="152"/>
      <c r="I152" s="153"/>
      <c r="J152" s="153"/>
      <c r="K152" s="153"/>
      <c r="L152"/>
      <c r="M152"/>
      <c r="N152" s="158"/>
      <c r="O152" s="118"/>
      <c r="P152" s="158"/>
      <c r="Q152" s="118"/>
      <c r="R152" s="158"/>
      <c r="S152" s="118"/>
      <c r="T152" s="110"/>
      <c r="U152" s="118"/>
      <c r="V152" s="110"/>
      <c r="W152" s="111"/>
      <c r="X152" s="110"/>
      <c r="Y152" s="111"/>
      <c r="Z152" s="110"/>
      <c r="AA152" s="111"/>
      <c r="AB152" s="110"/>
      <c r="AC152" s="111"/>
      <c r="AD152" s="110"/>
      <c r="AE152" s="111"/>
      <c r="AF152" s="110"/>
      <c r="AG152" s="111"/>
      <c r="AH152" s="110"/>
      <c r="AI152" s="111"/>
      <c r="AJ152" s="110"/>
      <c r="AK152" s="224"/>
      <c r="AM152" s="106"/>
    </row>
    <row r="153" spans="1:39" s="149" customFormat="1" ht="18.75" hidden="1" x14ac:dyDescent="0.25">
      <c r="A153" s="148"/>
      <c r="B153" s="100"/>
      <c r="C153" s="100"/>
      <c r="D153" s="101"/>
      <c r="E153" s="101"/>
      <c r="F153" s="152"/>
      <c r="G153" s="152"/>
      <c r="H153" s="152"/>
      <c r="I153" s="153"/>
      <c r="J153" s="153"/>
      <c r="K153" s="153"/>
      <c r="L153"/>
      <c r="M153"/>
      <c r="N153" s="158"/>
      <c r="O153" s="118"/>
      <c r="P153" s="158"/>
      <c r="Q153" s="118"/>
      <c r="R153" s="158"/>
      <c r="S153" s="118"/>
      <c r="T153" s="110"/>
      <c r="U153" s="118"/>
      <c r="V153" s="110"/>
      <c r="W153" s="111"/>
      <c r="X153" s="110"/>
      <c r="Y153" s="111"/>
      <c r="Z153" s="110"/>
      <c r="AA153" s="111"/>
      <c r="AB153" s="110"/>
      <c r="AC153" s="111"/>
      <c r="AD153" s="110"/>
      <c r="AE153" s="111"/>
      <c r="AF153" s="110"/>
      <c r="AG153" s="111"/>
      <c r="AH153" s="110"/>
      <c r="AI153" s="111"/>
      <c r="AJ153" s="110"/>
      <c r="AK153" s="224"/>
      <c r="AM153" s="106"/>
    </row>
    <row r="154" spans="1:39" s="149" customFormat="1" ht="18.75" hidden="1" x14ac:dyDescent="0.25">
      <c r="A154" s="148"/>
      <c r="B154" s="100"/>
      <c r="C154" s="100"/>
      <c r="D154" s="101"/>
      <c r="E154" s="101"/>
      <c r="F154" s="152"/>
      <c r="G154" s="152"/>
      <c r="H154" s="152"/>
      <c r="I154" s="153"/>
      <c r="J154" s="153"/>
      <c r="K154" s="153"/>
      <c r="L154"/>
      <c r="M154"/>
      <c r="N154" s="158"/>
      <c r="O154" s="118"/>
      <c r="P154" s="158"/>
      <c r="Q154" s="118"/>
      <c r="R154" s="158"/>
      <c r="S154" s="118"/>
      <c r="T154" s="110"/>
      <c r="U154" s="118"/>
      <c r="V154" s="110"/>
      <c r="W154" s="111"/>
      <c r="X154" s="110"/>
      <c r="Y154" s="111"/>
      <c r="Z154" s="110"/>
      <c r="AA154" s="111"/>
      <c r="AB154" s="110"/>
      <c r="AC154" s="111"/>
      <c r="AD154" s="110"/>
      <c r="AE154" s="111"/>
      <c r="AF154" s="110"/>
      <c r="AG154" s="111"/>
      <c r="AH154" s="110"/>
      <c r="AI154" s="111"/>
      <c r="AJ154" s="110"/>
      <c r="AK154" s="224"/>
      <c r="AM154" s="106"/>
    </row>
    <row r="155" spans="1:39" s="149" customFormat="1" ht="18.75" hidden="1" x14ac:dyDescent="0.25">
      <c r="A155" s="148"/>
      <c r="B155" s="100"/>
      <c r="C155" s="100"/>
      <c r="D155" s="101"/>
      <c r="E155" s="101"/>
      <c r="F155" s="152"/>
      <c r="G155" s="152"/>
      <c r="H155" s="152"/>
      <c r="I155" s="153"/>
      <c r="J155" s="153"/>
      <c r="K155" s="153"/>
      <c r="L155"/>
      <c r="M155"/>
      <c r="N155" s="158"/>
      <c r="O155" s="118"/>
      <c r="P155" s="158"/>
      <c r="Q155" s="118"/>
      <c r="R155" s="158"/>
      <c r="S155" s="118"/>
      <c r="T155" s="110"/>
      <c r="U155" s="118"/>
      <c r="V155" s="110"/>
      <c r="W155" s="111"/>
      <c r="X155" s="110"/>
      <c r="Y155" s="111"/>
      <c r="Z155" s="110"/>
      <c r="AA155" s="111"/>
      <c r="AB155" s="110"/>
      <c r="AC155" s="111"/>
      <c r="AD155" s="110"/>
      <c r="AE155" s="111"/>
      <c r="AF155" s="110"/>
      <c r="AG155" s="111"/>
      <c r="AH155" s="110"/>
      <c r="AI155" s="111"/>
      <c r="AJ155" s="110"/>
      <c r="AK155" s="224"/>
      <c r="AM155" s="106"/>
    </row>
    <row r="156" spans="1:39" s="149" customFormat="1" ht="18.75" hidden="1" x14ac:dyDescent="0.25">
      <c r="A156" s="148"/>
      <c r="B156" s="100"/>
      <c r="C156" s="100"/>
      <c r="D156" s="101"/>
      <c r="E156" s="101"/>
      <c r="F156" s="152"/>
      <c r="G156" s="152"/>
      <c r="H156" s="152"/>
      <c r="I156" s="153"/>
      <c r="J156" s="153"/>
      <c r="K156" s="153"/>
      <c r="L156"/>
      <c r="M156"/>
      <c r="N156" s="158"/>
      <c r="O156" s="118"/>
      <c r="P156" s="158"/>
      <c r="Q156" s="118"/>
      <c r="R156" s="158"/>
      <c r="S156" s="118"/>
      <c r="T156" s="110"/>
      <c r="U156" s="118"/>
      <c r="V156" s="110"/>
      <c r="W156" s="111"/>
      <c r="X156" s="110"/>
      <c r="Y156" s="111"/>
      <c r="Z156" s="110"/>
      <c r="AA156" s="111"/>
      <c r="AB156" s="110"/>
      <c r="AC156" s="111"/>
      <c r="AD156" s="110"/>
      <c r="AE156" s="111"/>
      <c r="AF156" s="110"/>
      <c r="AG156" s="111"/>
      <c r="AH156" s="110"/>
      <c r="AI156" s="111"/>
      <c r="AJ156" s="110"/>
      <c r="AK156" s="224"/>
      <c r="AM156" s="106"/>
    </row>
    <row r="157" spans="1:39" s="149" customFormat="1" ht="18.75" hidden="1" x14ac:dyDescent="0.25">
      <c r="A157" s="148"/>
      <c r="B157" s="100"/>
      <c r="C157" s="100"/>
      <c r="D157" s="101"/>
      <c r="E157" s="101"/>
      <c r="F157" s="152"/>
      <c r="G157" s="152"/>
      <c r="H157" s="152"/>
      <c r="I157" s="153"/>
      <c r="J157" s="153"/>
      <c r="K157" s="153"/>
      <c r="L157"/>
      <c r="M157"/>
      <c r="N157" s="158"/>
      <c r="O157" s="118"/>
      <c r="P157" s="158"/>
      <c r="Q157" s="118"/>
      <c r="R157" s="158"/>
      <c r="S157" s="118"/>
      <c r="T157" s="110"/>
      <c r="U157" s="118"/>
      <c r="V157" s="110"/>
      <c r="W157" s="111"/>
      <c r="X157" s="110"/>
      <c r="Y157" s="111"/>
      <c r="Z157" s="110"/>
      <c r="AA157" s="111"/>
      <c r="AB157" s="110"/>
      <c r="AC157" s="111"/>
      <c r="AD157" s="110"/>
      <c r="AE157" s="111"/>
      <c r="AF157" s="110"/>
      <c r="AG157" s="111"/>
      <c r="AH157" s="110"/>
      <c r="AI157" s="111"/>
      <c r="AJ157" s="110"/>
      <c r="AK157" s="224"/>
      <c r="AM157" s="106"/>
    </row>
    <row r="158" spans="1:39" s="149" customFormat="1" ht="18.75" hidden="1" x14ac:dyDescent="0.25">
      <c r="A158" s="148"/>
      <c r="B158" s="100"/>
      <c r="C158" s="100"/>
      <c r="D158" s="101"/>
      <c r="E158" s="101"/>
      <c r="F158" s="152"/>
      <c r="G158" s="152"/>
      <c r="H158" s="152"/>
      <c r="I158" s="153"/>
      <c r="J158" s="153"/>
      <c r="K158" s="153"/>
      <c r="L158"/>
      <c r="M158"/>
      <c r="N158" s="158"/>
      <c r="O158" s="118"/>
      <c r="P158" s="158"/>
      <c r="Q158" s="118"/>
      <c r="R158" s="158"/>
      <c r="S158" s="118"/>
      <c r="T158" s="110"/>
      <c r="U158" s="118"/>
      <c r="V158" s="110"/>
      <c r="W158" s="111"/>
      <c r="X158" s="110"/>
      <c r="Y158" s="111"/>
      <c r="Z158" s="110"/>
      <c r="AA158" s="111"/>
      <c r="AB158" s="110"/>
      <c r="AC158" s="111"/>
      <c r="AD158" s="110"/>
      <c r="AE158" s="111"/>
      <c r="AF158" s="110"/>
      <c r="AG158" s="111"/>
      <c r="AH158" s="110"/>
      <c r="AI158" s="111"/>
      <c r="AJ158" s="110"/>
      <c r="AK158" s="224"/>
      <c r="AM158" s="106"/>
    </row>
    <row r="159" spans="1:39" s="149" customFormat="1" ht="18.75" hidden="1" x14ac:dyDescent="0.25">
      <c r="A159" s="148"/>
      <c r="B159" s="100"/>
      <c r="C159" s="100"/>
      <c r="D159" s="101"/>
      <c r="E159" s="101"/>
      <c r="F159" s="152"/>
      <c r="G159" s="152"/>
      <c r="H159" s="152"/>
      <c r="I159" s="153"/>
      <c r="J159" s="153"/>
      <c r="K159" s="153"/>
      <c r="L159"/>
      <c r="M159"/>
      <c r="N159" s="158"/>
      <c r="O159" s="118"/>
      <c r="P159" s="158"/>
      <c r="Q159" s="118"/>
      <c r="R159" s="158"/>
      <c r="S159" s="118"/>
      <c r="T159" s="110"/>
      <c r="U159" s="118"/>
      <c r="V159" s="110"/>
      <c r="W159" s="111"/>
      <c r="X159" s="110"/>
      <c r="Y159" s="111"/>
      <c r="Z159" s="110"/>
      <c r="AA159" s="111"/>
      <c r="AB159" s="110"/>
      <c r="AC159" s="111"/>
      <c r="AD159" s="110"/>
      <c r="AE159" s="111"/>
      <c r="AF159" s="110"/>
      <c r="AG159" s="111"/>
      <c r="AH159" s="110"/>
      <c r="AI159" s="111"/>
      <c r="AJ159" s="110"/>
      <c r="AK159" s="224"/>
      <c r="AM159" s="106"/>
    </row>
    <row r="160" spans="1:39" s="149" customFormat="1" ht="18.75" hidden="1" x14ac:dyDescent="0.25">
      <c r="A160" s="148"/>
      <c r="B160" s="100"/>
      <c r="C160" s="100"/>
      <c r="D160" s="101"/>
      <c r="E160" s="101"/>
      <c r="F160" s="152"/>
      <c r="G160" s="152"/>
      <c r="H160" s="152"/>
      <c r="I160" s="153"/>
      <c r="J160" s="153"/>
      <c r="K160" s="153"/>
      <c r="L160"/>
      <c r="M160"/>
      <c r="N160" s="158"/>
      <c r="O160" s="118"/>
      <c r="P160" s="158"/>
      <c r="Q160" s="118"/>
      <c r="R160" s="158"/>
      <c r="S160" s="118"/>
      <c r="T160" s="110"/>
      <c r="U160" s="118"/>
      <c r="V160" s="110"/>
      <c r="W160" s="111"/>
      <c r="X160" s="110"/>
      <c r="Y160" s="111"/>
      <c r="Z160" s="110"/>
      <c r="AA160" s="111"/>
      <c r="AB160" s="110"/>
      <c r="AC160" s="111"/>
      <c r="AD160" s="110"/>
      <c r="AE160" s="111"/>
      <c r="AF160" s="110"/>
      <c r="AG160" s="111"/>
      <c r="AH160" s="110"/>
      <c r="AI160" s="111"/>
      <c r="AJ160" s="110"/>
      <c r="AK160" s="224"/>
      <c r="AM160" s="106"/>
    </row>
    <row r="161" spans="1:39" s="149" customFormat="1" ht="18.75" hidden="1" x14ac:dyDescent="0.25">
      <c r="A161" s="148"/>
      <c r="B161" s="100"/>
      <c r="C161" s="100"/>
      <c r="D161" s="101"/>
      <c r="E161" s="101"/>
      <c r="F161" s="152"/>
      <c r="G161" s="152"/>
      <c r="H161" s="152"/>
      <c r="I161" s="153"/>
      <c r="J161" s="153"/>
      <c r="K161" s="153"/>
      <c r="L161"/>
      <c r="M161"/>
      <c r="N161" s="158"/>
      <c r="O161" s="118"/>
      <c r="P161" s="158"/>
      <c r="Q161" s="118"/>
      <c r="R161" s="158"/>
      <c r="S161" s="118"/>
      <c r="T161" s="110"/>
      <c r="U161" s="118"/>
      <c r="V161" s="110"/>
      <c r="W161" s="111"/>
      <c r="X161" s="110"/>
      <c r="Y161" s="111"/>
      <c r="Z161" s="110"/>
      <c r="AA161" s="111"/>
      <c r="AB161" s="110"/>
      <c r="AC161" s="111"/>
      <c r="AD161" s="110"/>
      <c r="AE161" s="111"/>
      <c r="AF161" s="110"/>
      <c r="AG161" s="111"/>
      <c r="AH161" s="110"/>
      <c r="AI161" s="111"/>
      <c r="AJ161" s="110"/>
      <c r="AK161" s="224"/>
      <c r="AM161" s="106"/>
    </row>
    <row r="162" spans="1:39" s="149" customFormat="1" ht="18.75" hidden="1" x14ac:dyDescent="0.25">
      <c r="A162" s="148"/>
      <c r="B162" s="100"/>
      <c r="C162" s="100"/>
      <c r="D162" s="101"/>
      <c r="E162" s="101"/>
      <c r="F162" s="152"/>
      <c r="G162" s="152"/>
      <c r="H162" s="152"/>
      <c r="I162" s="153"/>
      <c r="J162" s="153"/>
      <c r="K162" s="153"/>
      <c r="L162"/>
      <c r="M162"/>
      <c r="N162" s="158"/>
      <c r="O162" s="118"/>
      <c r="P162" s="158"/>
      <c r="Q162" s="118"/>
      <c r="R162" s="158"/>
      <c r="S162" s="118"/>
      <c r="T162" s="110"/>
      <c r="U162" s="118"/>
      <c r="V162" s="110"/>
      <c r="W162" s="111"/>
      <c r="X162" s="110"/>
      <c r="Y162" s="111"/>
      <c r="Z162" s="110"/>
      <c r="AA162" s="111"/>
      <c r="AB162" s="110"/>
      <c r="AC162" s="111"/>
      <c r="AD162" s="110"/>
      <c r="AE162" s="111"/>
      <c r="AF162" s="110"/>
      <c r="AG162" s="111"/>
      <c r="AH162" s="110"/>
      <c r="AI162" s="111"/>
      <c r="AJ162" s="110"/>
      <c r="AK162" s="224"/>
      <c r="AM162" s="106"/>
    </row>
    <row r="163" spans="1:39" s="149" customFormat="1" ht="18.75" hidden="1" x14ac:dyDescent="0.25">
      <c r="A163" s="148"/>
      <c r="B163" s="100"/>
      <c r="C163" s="100"/>
      <c r="D163" s="101"/>
      <c r="E163" s="101"/>
      <c r="F163" s="152"/>
      <c r="G163" s="152"/>
      <c r="H163" s="152"/>
      <c r="I163" s="153"/>
      <c r="J163" s="153"/>
      <c r="K163" s="153"/>
      <c r="L163"/>
      <c r="M163"/>
      <c r="N163" s="158"/>
      <c r="O163" s="118"/>
      <c r="P163" s="158"/>
      <c r="Q163" s="118"/>
      <c r="R163" s="158"/>
      <c r="S163" s="118"/>
      <c r="T163" s="110"/>
      <c r="U163" s="118"/>
      <c r="V163" s="110"/>
      <c r="W163" s="111"/>
      <c r="X163" s="110"/>
      <c r="Y163" s="111"/>
      <c r="Z163" s="110"/>
      <c r="AA163" s="111"/>
      <c r="AB163" s="110"/>
      <c r="AC163" s="111"/>
      <c r="AD163" s="110"/>
      <c r="AE163" s="111"/>
      <c r="AF163" s="110"/>
      <c r="AG163" s="111"/>
      <c r="AH163" s="110"/>
      <c r="AI163" s="111"/>
      <c r="AJ163" s="110"/>
      <c r="AK163" s="224"/>
      <c r="AM163" s="106"/>
    </row>
    <row r="164" spans="1:39" s="149" customFormat="1" ht="18.75" hidden="1" x14ac:dyDescent="0.25">
      <c r="A164" s="148"/>
      <c r="B164" s="100"/>
      <c r="C164" s="100"/>
      <c r="D164" s="101"/>
      <c r="E164" s="101"/>
      <c r="F164" s="152"/>
      <c r="G164" s="152"/>
      <c r="H164" s="152"/>
      <c r="I164" s="153"/>
      <c r="J164" s="153"/>
      <c r="K164" s="153"/>
      <c r="L164"/>
      <c r="M164"/>
      <c r="N164" s="158"/>
      <c r="O164" s="118"/>
      <c r="P164" s="158"/>
      <c r="Q164" s="118"/>
      <c r="R164" s="158"/>
      <c r="S164" s="118"/>
      <c r="T164" s="110"/>
      <c r="U164" s="118"/>
      <c r="V164" s="110"/>
      <c r="W164" s="111"/>
      <c r="X164" s="110"/>
      <c r="Y164" s="111"/>
      <c r="Z164" s="110"/>
      <c r="AA164" s="111"/>
      <c r="AB164" s="110"/>
      <c r="AC164" s="111"/>
      <c r="AD164" s="110"/>
      <c r="AE164" s="111"/>
      <c r="AF164" s="110"/>
      <c r="AG164" s="111"/>
      <c r="AH164" s="110"/>
      <c r="AI164" s="111"/>
      <c r="AJ164" s="110"/>
      <c r="AK164" s="224"/>
      <c r="AM164" s="106"/>
    </row>
    <row r="165" spans="1:39" s="149" customFormat="1" ht="18.75" hidden="1" x14ac:dyDescent="0.25">
      <c r="A165" s="148"/>
      <c r="B165" s="100"/>
      <c r="C165" s="100"/>
      <c r="D165" s="101"/>
      <c r="E165" s="101"/>
      <c r="F165" s="152"/>
      <c r="G165" s="152"/>
      <c r="H165" s="152"/>
      <c r="I165" s="153"/>
      <c r="J165" s="153"/>
      <c r="K165" s="153"/>
      <c r="L165"/>
      <c r="M165"/>
      <c r="N165" s="158"/>
      <c r="O165" s="118"/>
      <c r="P165" s="158"/>
      <c r="Q165" s="118"/>
      <c r="R165" s="158"/>
      <c r="S165" s="118"/>
      <c r="T165" s="110"/>
      <c r="U165" s="118"/>
      <c r="V165" s="110"/>
      <c r="W165" s="111"/>
      <c r="X165" s="110"/>
      <c r="Y165" s="111"/>
      <c r="Z165" s="110"/>
      <c r="AA165" s="111"/>
      <c r="AB165" s="110"/>
      <c r="AC165" s="111"/>
      <c r="AD165" s="110"/>
      <c r="AE165" s="111"/>
      <c r="AF165" s="110"/>
      <c r="AG165" s="111"/>
      <c r="AH165" s="110"/>
      <c r="AI165" s="111"/>
      <c r="AJ165" s="110"/>
      <c r="AK165" s="224"/>
      <c r="AM165" s="106"/>
    </row>
    <row r="166" spans="1:39" s="149" customFormat="1" ht="18.75" hidden="1" x14ac:dyDescent="0.25">
      <c r="A166" s="148"/>
      <c r="B166" s="100"/>
      <c r="C166" s="100"/>
      <c r="D166" s="101"/>
      <c r="E166" s="101"/>
      <c r="F166" s="152"/>
      <c r="G166" s="152"/>
      <c r="H166" s="152"/>
      <c r="I166" s="153"/>
      <c r="J166" s="153"/>
      <c r="K166" s="153"/>
      <c r="L166"/>
      <c r="M166"/>
      <c r="N166" s="158"/>
      <c r="O166" s="118"/>
      <c r="P166" s="158"/>
      <c r="Q166" s="118"/>
      <c r="R166" s="158"/>
      <c r="S166" s="118"/>
      <c r="T166" s="110"/>
      <c r="U166" s="118"/>
      <c r="V166" s="110"/>
      <c r="W166" s="111"/>
      <c r="X166" s="110"/>
      <c r="Y166" s="111"/>
      <c r="Z166" s="110"/>
      <c r="AA166" s="111"/>
      <c r="AB166" s="110"/>
      <c r="AC166" s="111"/>
      <c r="AD166" s="110"/>
      <c r="AE166" s="111"/>
      <c r="AF166" s="110"/>
      <c r="AG166" s="111"/>
      <c r="AH166" s="110"/>
      <c r="AI166" s="111"/>
      <c r="AJ166" s="110"/>
      <c r="AK166" s="224"/>
      <c r="AM166" s="106"/>
    </row>
    <row r="167" spans="1:39" s="149" customFormat="1" ht="18.75" hidden="1" x14ac:dyDescent="0.25">
      <c r="A167" s="148"/>
      <c r="B167" s="100"/>
      <c r="C167" s="100"/>
      <c r="D167" s="101"/>
      <c r="E167" s="101"/>
      <c r="F167" s="152"/>
      <c r="G167" s="152"/>
      <c r="H167" s="152"/>
      <c r="I167" s="153"/>
      <c r="J167" s="153"/>
      <c r="K167" s="153"/>
      <c r="L167"/>
      <c r="M167"/>
      <c r="N167" s="158"/>
      <c r="O167" s="118"/>
      <c r="P167" s="158"/>
      <c r="Q167" s="118"/>
      <c r="R167" s="158"/>
      <c r="S167" s="118"/>
      <c r="T167" s="110"/>
      <c r="U167" s="118"/>
      <c r="V167" s="110"/>
      <c r="W167" s="111"/>
      <c r="X167" s="110"/>
      <c r="Y167" s="111"/>
      <c r="Z167" s="110"/>
      <c r="AA167" s="111"/>
      <c r="AB167" s="110"/>
      <c r="AC167" s="111"/>
      <c r="AD167" s="110"/>
      <c r="AE167" s="111"/>
      <c r="AF167" s="110"/>
      <c r="AG167" s="111"/>
      <c r="AH167" s="110"/>
      <c r="AI167" s="111"/>
      <c r="AJ167" s="110"/>
      <c r="AK167" s="224"/>
      <c r="AM167" s="106"/>
    </row>
    <row r="168" spans="1:39" s="149" customFormat="1" ht="18.75" hidden="1" x14ac:dyDescent="0.25">
      <c r="A168" s="148"/>
      <c r="B168" s="100"/>
      <c r="C168" s="100"/>
      <c r="D168" s="101"/>
      <c r="E168" s="101"/>
      <c r="F168" s="152"/>
      <c r="G168" s="152"/>
      <c r="H168" s="152"/>
      <c r="I168" s="153"/>
      <c r="J168" s="153"/>
      <c r="K168" s="153"/>
      <c r="L168"/>
      <c r="M168"/>
      <c r="N168" s="158"/>
      <c r="O168" s="118"/>
      <c r="P168" s="158"/>
      <c r="Q168" s="118"/>
      <c r="R168" s="158"/>
      <c r="S168" s="118"/>
      <c r="T168" s="110"/>
      <c r="U168" s="118"/>
      <c r="V168" s="110"/>
      <c r="W168" s="111"/>
      <c r="X168" s="110"/>
      <c r="Y168" s="111"/>
      <c r="Z168" s="110"/>
      <c r="AA168" s="111"/>
      <c r="AB168" s="110"/>
      <c r="AC168" s="111"/>
      <c r="AD168" s="110"/>
      <c r="AE168" s="111"/>
      <c r="AF168" s="110"/>
      <c r="AG168" s="111"/>
      <c r="AH168" s="110"/>
      <c r="AI168" s="111"/>
      <c r="AJ168" s="110"/>
      <c r="AK168" s="224"/>
      <c r="AM168" s="106"/>
    </row>
    <row r="169" spans="1:39" s="149" customFormat="1" ht="18.75" hidden="1" x14ac:dyDescent="0.25">
      <c r="A169" s="148"/>
      <c r="B169" s="100"/>
      <c r="C169" s="100"/>
      <c r="D169" s="101"/>
      <c r="E169" s="101"/>
      <c r="F169" s="152"/>
      <c r="G169" s="152"/>
      <c r="H169" s="152"/>
      <c r="I169" s="153"/>
      <c r="J169" s="153"/>
      <c r="K169" s="153"/>
      <c r="L169"/>
      <c r="M169"/>
      <c r="N169" s="158"/>
      <c r="O169" s="118"/>
      <c r="P169" s="158"/>
      <c r="Q169" s="118"/>
      <c r="R169" s="158"/>
      <c r="S169" s="118"/>
      <c r="T169" s="110"/>
      <c r="U169" s="118"/>
      <c r="V169" s="110"/>
      <c r="W169" s="111"/>
      <c r="X169" s="110"/>
      <c r="Y169" s="111"/>
      <c r="Z169" s="110"/>
      <c r="AA169" s="111"/>
      <c r="AB169" s="110"/>
      <c r="AC169" s="111"/>
      <c r="AD169" s="110"/>
      <c r="AE169" s="111"/>
      <c r="AF169" s="110"/>
      <c r="AG169" s="111"/>
      <c r="AH169" s="110"/>
      <c r="AI169" s="111"/>
      <c r="AJ169" s="110"/>
      <c r="AK169" s="224"/>
      <c r="AM169" s="106"/>
    </row>
    <row r="170" spans="1:39" s="149" customFormat="1" ht="18.75" hidden="1" x14ac:dyDescent="0.25">
      <c r="A170" s="148"/>
      <c r="B170" s="100"/>
      <c r="C170" s="100"/>
      <c r="D170" s="101"/>
      <c r="E170" s="101"/>
      <c r="F170" s="152"/>
      <c r="G170" s="152"/>
      <c r="H170" s="152"/>
      <c r="I170" s="153"/>
      <c r="J170" s="153"/>
      <c r="K170" s="153"/>
      <c r="L170"/>
      <c r="M170"/>
      <c r="N170" s="158"/>
      <c r="O170" s="118"/>
      <c r="P170" s="158"/>
      <c r="Q170" s="118"/>
      <c r="R170" s="158"/>
      <c r="S170" s="118"/>
      <c r="T170" s="110"/>
      <c r="U170" s="118"/>
      <c r="V170" s="110"/>
      <c r="W170" s="111"/>
      <c r="X170" s="110"/>
      <c r="Y170" s="111"/>
      <c r="Z170" s="110"/>
      <c r="AA170" s="111"/>
      <c r="AB170" s="110"/>
      <c r="AC170" s="111"/>
      <c r="AD170" s="110"/>
      <c r="AE170" s="111"/>
      <c r="AF170" s="110"/>
      <c r="AG170" s="111"/>
      <c r="AH170" s="110"/>
      <c r="AI170" s="111"/>
      <c r="AJ170" s="110"/>
      <c r="AK170" s="224"/>
      <c r="AM170" s="106"/>
    </row>
    <row r="171" spans="1:39" s="149" customFormat="1" ht="18.75" hidden="1" x14ac:dyDescent="0.25">
      <c r="A171" s="148"/>
      <c r="B171" s="100"/>
      <c r="C171" s="100"/>
      <c r="D171" s="101"/>
      <c r="E171" s="101"/>
      <c r="F171" s="152"/>
      <c r="G171" s="152"/>
      <c r="H171" s="152"/>
      <c r="I171" s="153"/>
      <c r="J171" s="153"/>
      <c r="K171" s="153"/>
      <c r="L171"/>
      <c r="M171"/>
      <c r="N171" s="158"/>
      <c r="O171" s="118"/>
      <c r="P171" s="158"/>
      <c r="Q171" s="118"/>
      <c r="R171" s="158"/>
      <c r="S171" s="118"/>
      <c r="T171" s="110"/>
      <c r="U171" s="118"/>
      <c r="V171" s="110"/>
      <c r="W171" s="111"/>
      <c r="X171" s="110"/>
      <c r="Y171" s="111"/>
      <c r="Z171" s="110"/>
      <c r="AA171" s="111"/>
      <c r="AB171" s="110"/>
      <c r="AC171" s="111"/>
      <c r="AD171" s="110"/>
      <c r="AE171" s="111"/>
      <c r="AF171" s="110"/>
      <c r="AG171" s="111"/>
      <c r="AH171" s="110"/>
      <c r="AI171" s="111"/>
      <c r="AJ171" s="110"/>
      <c r="AK171" s="224"/>
      <c r="AM171" s="106"/>
    </row>
    <row r="172" spans="1:39" s="149" customFormat="1" ht="18.75" hidden="1" x14ac:dyDescent="0.25">
      <c r="A172" s="148"/>
      <c r="B172" s="100"/>
      <c r="C172" s="100"/>
      <c r="D172" s="101"/>
      <c r="E172" s="101"/>
      <c r="F172" s="152"/>
      <c r="G172" s="152"/>
      <c r="H172" s="152"/>
      <c r="I172" s="153"/>
      <c r="J172" s="153"/>
      <c r="K172" s="153"/>
      <c r="L172"/>
      <c r="M172"/>
      <c r="N172" s="158"/>
      <c r="O172" s="118"/>
      <c r="P172" s="158"/>
      <c r="Q172" s="118"/>
      <c r="R172" s="158"/>
      <c r="S172" s="118"/>
      <c r="T172" s="110"/>
      <c r="U172" s="118"/>
      <c r="V172" s="110"/>
      <c r="W172" s="111"/>
      <c r="X172" s="110"/>
      <c r="Y172" s="111"/>
      <c r="Z172" s="110"/>
      <c r="AA172" s="111"/>
      <c r="AB172" s="110"/>
      <c r="AC172" s="111"/>
      <c r="AD172" s="110"/>
      <c r="AE172" s="111"/>
      <c r="AF172" s="110"/>
      <c r="AG172" s="111"/>
      <c r="AH172" s="110"/>
      <c r="AI172" s="111"/>
      <c r="AJ172" s="110"/>
      <c r="AK172" s="224"/>
      <c r="AM172" s="106"/>
    </row>
    <row r="173" spans="1:39" s="149" customFormat="1" ht="18.75" hidden="1" x14ac:dyDescent="0.25">
      <c r="A173" s="148"/>
      <c r="B173" s="100"/>
      <c r="C173" s="100"/>
      <c r="D173" s="101"/>
      <c r="E173" s="101"/>
      <c r="F173" s="152"/>
      <c r="G173" s="152"/>
      <c r="H173" s="152"/>
      <c r="I173" s="153"/>
      <c r="J173" s="153"/>
      <c r="K173" s="153"/>
      <c r="L173"/>
      <c r="M173"/>
      <c r="N173" s="158"/>
      <c r="O173" s="118"/>
      <c r="P173" s="158"/>
      <c r="Q173" s="118"/>
      <c r="R173" s="158"/>
      <c r="S173" s="118"/>
      <c r="T173" s="110"/>
      <c r="U173" s="118"/>
      <c r="V173" s="110"/>
      <c r="W173" s="111"/>
      <c r="X173" s="110"/>
      <c r="Y173" s="111"/>
      <c r="Z173" s="110"/>
      <c r="AA173" s="111"/>
      <c r="AB173" s="110"/>
      <c r="AC173" s="111"/>
      <c r="AD173" s="110"/>
      <c r="AE173" s="111"/>
      <c r="AF173" s="110"/>
      <c r="AG173" s="111"/>
      <c r="AH173" s="110"/>
      <c r="AI173" s="111"/>
      <c r="AJ173" s="110"/>
      <c r="AK173" s="224"/>
      <c r="AM173" s="106"/>
    </row>
    <row r="174" spans="1:39" s="149" customFormat="1" ht="18.75" hidden="1" x14ac:dyDescent="0.25">
      <c r="A174" s="148"/>
      <c r="B174" s="100"/>
      <c r="C174" s="100"/>
      <c r="D174" s="101"/>
      <c r="E174" s="101"/>
      <c r="F174" s="152"/>
      <c r="G174" s="152"/>
      <c r="H174" s="152"/>
      <c r="I174" s="153"/>
      <c r="J174" s="153"/>
      <c r="K174" s="153"/>
      <c r="L174"/>
      <c r="M174"/>
      <c r="N174" s="158"/>
      <c r="O174" s="118"/>
      <c r="P174" s="158"/>
      <c r="Q174" s="118"/>
      <c r="R174" s="158"/>
      <c r="S174" s="118"/>
      <c r="T174" s="110"/>
      <c r="U174" s="118"/>
      <c r="V174" s="110"/>
      <c r="W174" s="111"/>
      <c r="X174" s="110"/>
      <c r="Y174" s="111"/>
      <c r="Z174" s="110"/>
      <c r="AA174" s="111"/>
      <c r="AB174" s="110"/>
      <c r="AC174" s="111"/>
      <c r="AD174" s="110"/>
      <c r="AE174" s="111"/>
      <c r="AF174" s="110"/>
      <c r="AG174" s="111"/>
      <c r="AH174" s="110"/>
      <c r="AI174" s="111"/>
      <c r="AJ174" s="110"/>
      <c r="AK174" s="224"/>
      <c r="AM174" s="106"/>
    </row>
    <row r="175" spans="1:39" s="149" customFormat="1" ht="18.75" hidden="1" x14ac:dyDescent="0.25">
      <c r="A175" s="148"/>
      <c r="B175" s="100"/>
      <c r="C175" s="100"/>
      <c r="D175" s="101"/>
      <c r="E175" s="101"/>
      <c r="F175" s="152"/>
      <c r="G175" s="152"/>
      <c r="H175" s="152"/>
      <c r="I175" s="153"/>
      <c r="J175" s="153"/>
      <c r="K175" s="153"/>
      <c r="L175"/>
      <c r="M175"/>
      <c r="N175" s="158"/>
      <c r="O175" s="118"/>
      <c r="P175" s="158"/>
      <c r="Q175" s="118"/>
      <c r="R175" s="158"/>
      <c r="S175" s="118"/>
      <c r="T175" s="110"/>
      <c r="U175" s="118"/>
      <c r="V175" s="110"/>
      <c r="W175" s="111"/>
      <c r="X175" s="110"/>
      <c r="Y175" s="111"/>
      <c r="Z175" s="110"/>
      <c r="AA175" s="111"/>
      <c r="AB175" s="110"/>
      <c r="AC175" s="111"/>
      <c r="AD175" s="110"/>
      <c r="AE175" s="111"/>
      <c r="AF175" s="110"/>
      <c r="AG175" s="111"/>
      <c r="AH175" s="110"/>
      <c r="AI175" s="111"/>
      <c r="AJ175" s="110"/>
      <c r="AK175" s="224"/>
      <c r="AM175" s="106"/>
    </row>
    <row r="176" spans="1:39" s="149" customFormat="1" ht="18.75" hidden="1" x14ac:dyDescent="0.25">
      <c r="A176" s="148"/>
      <c r="B176" s="100"/>
      <c r="C176" s="100"/>
      <c r="D176" s="101"/>
      <c r="E176" s="101"/>
      <c r="F176" s="152"/>
      <c r="G176" s="152"/>
      <c r="H176" s="152"/>
      <c r="I176" s="153"/>
      <c r="J176" s="153"/>
      <c r="K176" s="153"/>
      <c r="L176"/>
      <c r="M176"/>
      <c r="N176" s="158"/>
      <c r="O176" s="118"/>
      <c r="P176" s="158"/>
      <c r="Q176" s="118"/>
      <c r="R176" s="158"/>
      <c r="S176" s="118"/>
      <c r="T176" s="110"/>
      <c r="U176" s="118"/>
      <c r="V176" s="110"/>
      <c r="W176" s="111"/>
      <c r="X176" s="110"/>
      <c r="Y176" s="111"/>
      <c r="Z176" s="110"/>
      <c r="AA176" s="111"/>
      <c r="AB176" s="110"/>
      <c r="AC176" s="111"/>
      <c r="AD176" s="110"/>
      <c r="AE176" s="111"/>
      <c r="AF176" s="110"/>
      <c r="AG176" s="111"/>
      <c r="AH176" s="110"/>
      <c r="AI176" s="111"/>
      <c r="AJ176" s="110"/>
      <c r="AK176" s="224"/>
      <c r="AM176" s="106"/>
    </row>
    <row r="177" spans="1:46" s="149" customFormat="1" ht="18.75" hidden="1" x14ac:dyDescent="0.25">
      <c r="A177" s="148"/>
      <c r="B177" s="100"/>
      <c r="C177" s="100"/>
      <c r="D177" s="101"/>
      <c r="E177" s="101"/>
      <c r="F177" s="152"/>
      <c r="G177" s="152"/>
      <c r="H177" s="152"/>
      <c r="I177" s="153"/>
      <c r="J177" s="153"/>
      <c r="K177" s="153"/>
      <c r="L177"/>
      <c r="M177"/>
      <c r="N177" s="158"/>
      <c r="O177" s="118"/>
      <c r="P177" s="158"/>
      <c r="Q177" s="118"/>
      <c r="R177" s="158"/>
      <c r="S177" s="118"/>
      <c r="T177" s="110"/>
      <c r="U177" s="118"/>
      <c r="V177" s="110"/>
      <c r="W177" s="111"/>
      <c r="X177" s="110"/>
      <c r="Y177" s="111"/>
      <c r="Z177" s="110"/>
      <c r="AA177" s="111"/>
      <c r="AB177" s="110"/>
      <c r="AC177" s="111"/>
      <c r="AD177" s="110"/>
      <c r="AE177" s="111"/>
      <c r="AF177" s="110"/>
      <c r="AG177" s="111"/>
      <c r="AH177" s="110"/>
      <c r="AI177" s="111"/>
      <c r="AJ177" s="110"/>
      <c r="AK177" s="224"/>
      <c r="AM177" s="106"/>
    </row>
    <row r="178" spans="1:46" ht="18.75" hidden="1" x14ac:dyDescent="0.25">
      <c r="AH178" s="110"/>
      <c r="AI178" s="111"/>
      <c r="AJ178" s="110"/>
      <c r="AK178" s="224"/>
      <c r="AL178" s="149"/>
      <c r="AM178" s="106"/>
      <c r="AN178" s="149"/>
      <c r="AO178" s="149"/>
      <c r="AP178" s="149"/>
      <c r="AQ178" s="149"/>
      <c r="AR178" s="149"/>
      <c r="AS178" s="149"/>
      <c r="AT178" s="149"/>
    </row>
    <row r="179" spans="1:46" ht="18.75" hidden="1" x14ac:dyDescent="0.25">
      <c r="AH179" s="110"/>
      <c r="AI179" s="111"/>
      <c r="AJ179" s="110"/>
      <c r="AK179" s="224"/>
      <c r="AL179" s="149"/>
      <c r="AM179" s="106"/>
      <c r="AN179" s="149"/>
      <c r="AO179" s="149"/>
      <c r="AP179" s="149"/>
      <c r="AQ179" s="149"/>
      <c r="AR179" s="149"/>
      <c r="AS179" s="149"/>
      <c r="AT179" s="149"/>
    </row>
    <row r="180" spans="1:46" ht="18.75" hidden="1" x14ac:dyDescent="0.25">
      <c r="AH180" s="110"/>
      <c r="AI180" s="111"/>
      <c r="AJ180" s="110"/>
      <c r="AK180" s="224"/>
      <c r="AL180" s="149"/>
      <c r="AM180" s="106"/>
      <c r="AN180" s="149"/>
      <c r="AO180" s="149"/>
      <c r="AP180" s="149"/>
      <c r="AQ180" s="149"/>
      <c r="AR180" s="149"/>
      <c r="AS180" s="149"/>
      <c r="AT180" s="149"/>
    </row>
    <row r="181" spans="1:46" ht="18.75" hidden="1" x14ac:dyDescent="0.25">
      <c r="AH181" s="110"/>
      <c r="AI181" s="111"/>
      <c r="AJ181" s="110"/>
      <c r="AK181" s="224"/>
      <c r="AL181" s="149"/>
      <c r="AM181" s="106"/>
      <c r="AN181" s="149"/>
      <c r="AO181" s="149"/>
      <c r="AP181" s="149"/>
      <c r="AQ181" s="149"/>
      <c r="AR181" s="149"/>
      <c r="AS181" s="149"/>
      <c r="AT181" s="149"/>
    </row>
    <row r="182" spans="1:46" ht="18.75" hidden="1" x14ac:dyDescent="0.25">
      <c r="AH182" s="110"/>
      <c r="AI182" s="111"/>
      <c r="AJ182" s="110"/>
      <c r="AK182" s="224"/>
      <c r="AL182" s="149"/>
      <c r="AM182" s="106"/>
      <c r="AN182" s="149"/>
      <c r="AO182" s="149"/>
      <c r="AP182" s="149"/>
      <c r="AQ182" s="149"/>
      <c r="AR182" s="149"/>
      <c r="AS182" s="149"/>
      <c r="AT182" s="149"/>
    </row>
    <row r="183" spans="1:46" ht="18.75" hidden="1" x14ac:dyDescent="0.25">
      <c r="AH183" s="110"/>
      <c r="AI183" s="111"/>
      <c r="AJ183" s="110"/>
      <c r="AK183" s="224"/>
      <c r="AL183" s="149"/>
      <c r="AM183" s="106"/>
      <c r="AN183" s="149"/>
      <c r="AO183" s="149"/>
      <c r="AP183" s="149"/>
      <c r="AQ183" s="149"/>
      <c r="AR183" s="149"/>
      <c r="AS183" s="149"/>
      <c r="AT183" s="149"/>
    </row>
    <row r="184" spans="1:46" ht="18.75" hidden="1" x14ac:dyDescent="0.25">
      <c r="AH184" s="110"/>
      <c r="AI184" s="111"/>
      <c r="AJ184" s="110"/>
      <c r="AK184" s="224"/>
      <c r="AL184" s="149"/>
      <c r="AM184" s="106"/>
      <c r="AN184" s="149"/>
      <c r="AO184" s="149"/>
      <c r="AP184" s="149"/>
      <c r="AQ184" s="149"/>
      <c r="AR184" s="149"/>
      <c r="AS184" s="149"/>
      <c r="AT184" s="149"/>
    </row>
    <row r="185" spans="1:46" ht="18.75" hidden="1" x14ac:dyDescent="0.25">
      <c r="AH185" s="110"/>
      <c r="AI185" s="111"/>
      <c r="AJ185" s="110"/>
      <c r="AK185" s="224"/>
      <c r="AL185" s="149"/>
      <c r="AM185" s="106"/>
      <c r="AN185" s="149"/>
      <c r="AO185" s="149"/>
      <c r="AP185" s="149"/>
      <c r="AQ185" s="149"/>
      <c r="AR185" s="149"/>
      <c r="AS185" s="149"/>
      <c r="AT185" s="149"/>
    </row>
    <row r="186" spans="1:46" ht="18.75" hidden="1" x14ac:dyDescent="0.25">
      <c r="AH186" s="110"/>
      <c r="AI186" s="111"/>
      <c r="AJ186" s="110"/>
      <c r="AK186" s="224"/>
      <c r="AL186" s="149"/>
      <c r="AM186" s="106"/>
      <c r="AN186" s="149"/>
      <c r="AO186" s="149"/>
      <c r="AP186" s="149"/>
      <c r="AQ186" s="149"/>
      <c r="AR186" s="149"/>
      <c r="AS186" s="149"/>
      <c r="AT186" s="149"/>
    </row>
    <row r="187" spans="1:46" ht="18.75" hidden="1" x14ac:dyDescent="0.25">
      <c r="AH187" s="110"/>
      <c r="AI187" s="111"/>
      <c r="AJ187" s="110"/>
      <c r="AK187" s="224"/>
      <c r="AL187" s="149"/>
      <c r="AM187" s="106"/>
      <c r="AN187" s="149"/>
      <c r="AO187" s="149"/>
      <c r="AP187" s="149"/>
      <c r="AQ187" s="149"/>
      <c r="AR187" s="149"/>
      <c r="AS187" s="149"/>
      <c r="AT187" s="149"/>
    </row>
    <row r="188" spans="1:46" ht="18.75" hidden="1" x14ac:dyDescent="0.25">
      <c r="AH188" s="110"/>
      <c r="AI188" s="111"/>
      <c r="AJ188" s="110"/>
      <c r="AK188" s="224"/>
      <c r="AL188" s="149"/>
      <c r="AM188" s="106"/>
      <c r="AN188" s="149"/>
      <c r="AO188" s="149"/>
      <c r="AP188" s="149"/>
      <c r="AQ188" s="149"/>
      <c r="AR188" s="149"/>
      <c r="AS188" s="149"/>
      <c r="AT188" s="149"/>
    </row>
    <row r="189" spans="1:46" ht="18.75" hidden="1" x14ac:dyDescent="0.25">
      <c r="AH189" s="110"/>
      <c r="AI189" s="111"/>
      <c r="AJ189" s="110"/>
      <c r="AK189" s="224"/>
      <c r="AL189" s="149"/>
      <c r="AM189" s="106"/>
      <c r="AN189" s="149"/>
      <c r="AO189" s="149"/>
      <c r="AP189" s="149"/>
      <c r="AQ189" s="149"/>
      <c r="AR189" s="149"/>
      <c r="AS189" s="149"/>
      <c r="AT189" s="149"/>
    </row>
    <row r="190" spans="1:46" ht="18.75" hidden="1" x14ac:dyDescent="0.25">
      <c r="AH190" s="110"/>
      <c r="AI190" s="111"/>
      <c r="AJ190" s="110"/>
      <c r="AK190" s="224"/>
      <c r="AL190" s="149"/>
      <c r="AM190" s="106"/>
      <c r="AN190" s="149"/>
      <c r="AO190" s="149"/>
      <c r="AP190" s="149"/>
      <c r="AQ190" s="149"/>
      <c r="AR190" s="149"/>
      <c r="AS190" s="149"/>
      <c r="AT190" s="149"/>
    </row>
    <row r="191" spans="1:46" ht="18.75" hidden="1" x14ac:dyDescent="0.25">
      <c r="AH191" s="110"/>
      <c r="AI191" s="111"/>
      <c r="AJ191" s="110"/>
      <c r="AK191" s="224"/>
      <c r="AL191" s="149"/>
      <c r="AM191" s="106"/>
      <c r="AN191" s="149"/>
      <c r="AO191" s="149"/>
      <c r="AP191" s="149"/>
      <c r="AQ191" s="149"/>
      <c r="AR191" s="149"/>
      <c r="AS191" s="149"/>
      <c r="AT191" s="149"/>
    </row>
    <row r="192" spans="1:46" ht="18.75" hidden="1" x14ac:dyDescent="0.25">
      <c r="AH192" s="110"/>
      <c r="AI192" s="111"/>
      <c r="AJ192" s="110"/>
      <c r="AK192" s="224"/>
      <c r="AL192" s="149"/>
      <c r="AM192" s="106"/>
      <c r="AN192" s="149"/>
      <c r="AO192" s="149"/>
      <c r="AP192" s="149"/>
      <c r="AQ192" s="149"/>
      <c r="AR192" s="149"/>
      <c r="AS192" s="149"/>
      <c r="AT192" s="149"/>
    </row>
    <row r="193" spans="34:46" ht="18.75" hidden="1" x14ac:dyDescent="0.25">
      <c r="AH193" s="110"/>
      <c r="AI193" s="111"/>
      <c r="AJ193" s="110"/>
      <c r="AK193" s="224"/>
      <c r="AL193" s="149"/>
      <c r="AM193" s="106"/>
      <c r="AN193" s="149"/>
      <c r="AO193" s="149"/>
      <c r="AP193" s="149"/>
      <c r="AQ193" s="149"/>
      <c r="AR193" s="149"/>
      <c r="AS193" s="149"/>
      <c r="AT193" s="149"/>
    </row>
    <row r="194" spans="34:46" ht="18.75" hidden="1" x14ac:dyDescent="0.25">
      <c r="AH194" s="110"/>
      <c r="AI194" s="111"/>
      <c r="AJ194" s="110"/>
      <c r="AK194" s="224"/>
      <c r="AL194" s="149"/>
      <c r="AM194" s="106"/>
      <c r="AN194" s="149"/>
      <c r="AO194" s="149"/>
      <c r="AP194" s="149"/>
      <c r="AQ194" s="149"/>
      <c r="AR194" s="149"/>
      <c r="AS194" s="149"/>
      <c r="AT194" s="149"/>
    </row>
    <row r="195" spans="34:46" ht="18.75" hidden="1" x14ac:dyDescent="0.25">
      <c r="AH195" s="110"/>
      <c r="AI195" s="111"/>
      <c r="AJ195" s="110"/>
      <c r="AK195" s="224"/>
      <c r="AL195" s="149"/>
      <c r="AM195" s="106"/>
      <c r="AN195" s="149"/>
      <c r="AO195" s="149"/>
      <c r="AP195" s="149"/>
      <c r="AQ195" s="149"/>
      <c r="AR195" s="149"/>
      <c r="AS195" s="149"/>
      <c r="AT195" s="149"/>
    </row>
    <row r="196" spans="34:46" ht="18.75" hidden="1" x14ac:dyDescent="0.25">
      <c r="AH196" s="110"/>
      <c r="AI196" s="111"/>
      <c r="AJ196" s="110"/>
      <c r="AK196" s="224"/>
      <c r="AL196" s="149"/>
      <c r="AM196" s="106"/>
      <c r="AN196" s="149"/>
      <c r="AO196" s="149"/>
      <c r="AP196" s="149"/>
      <c r="AQ196" s="149"/>
      <c r="AR196" s="149"/>
      <c r="AS196" s="149"/>
      <c r="AT196" s="149"/>
    </row>
    <row r="197" spans="34:46" ht="18.75" hidden="1" x14ac:dyDescent="0.25">
      <c r="AH197" s="110"/>
      <c r="AI197" s="111"/>
      <c r="AJ197" s="110"/>
      <c r="AK197" s="224"/>
      <c r="AL197" s="149"/>
      <c r="AM197" s="106"/>
      <c r="AN197" s="149"/>
      <c r="AO197" s="149"/>
      <c r="AP197" s="149"/>
      <c r="AQ197" s="149"/>
      <c r="AR197" s="149"/>
      <c r="AS197" s="149"/>
      <c r="AT197" s="149"/>
    </row>
    <row r="198" spans="34:46" ht="18.75" hidden="1" x14ac:dyDescent="0.25">
      <c r="AH198" s="110"/>
      <c r="AI198" s="111"/>
      <c r="AJ198" s="110"/>
      <c r="AK198" s="224"/>
      <c r="AL198" s="149"/>
      <c r="AM198" s="106"/>
      <c r="AN198" s="149"/>
      <c r="AO198" s="149"/>
      <c r="AP198" s="149"/>
      <c r="AQ198" s="149"/>
      <c r="AR198" s="149"/>
      <c r="AS198" s="149"/>
      <c r="AT198" s="149"/>
    </row>
    <row r="199" spans="34:46" ht="18.75" hidden="1" x14ac:dyDescent="0.25">
      <c r="AH199" s="110"/>
      <c r="AI199" s="111"/>
      <c r="AJ199" s="110"/>
      <c r="AK199" s="224"/>
      <c r="AL199" s="149"/>
      <c r="AM199" s="106"/>
      <c r="AN199" s="149"/>
      <c r="AO199" s="149"/>
      <c r="AP199" s="149"/>
      <c r="AQ199" s="149"/>
      <c r="AR199" s="149"/>
      <c r="AS199" s="149"/>
      <c r="AT199" s="149"/>
    </row>
    <row r="200" spans="34:46" ht="18.75" hidden="1" x14ac:dyDescent="0.25">
      <c r="AH200" s="110"/>
      <c r="AI200" s="111"/>
      <c r="AJ200" s="110"/>
      <c r="AK200" s="224"/>
      <c r="AL200" s="149"/>
      <c r="AM200" s="106"/>
      <c r="AN200" s="149"/>
      <c r="AO200" s="149"/>
      <c r="AP200" s="149"/>
      <c r="AQ200" s="149"/>
      <c r="AR200" s="149"/>
      <c r="AS200" s="149"/>
      <c r="AT200" s="149"/>
    </row>
    <row r="201" spans="34:46" ht="18.75" hidden="1" x14ac:dyDescent="0.25">
      <c r="AH201" s="110"/>
      <c r="AI201" s="111"/>
      <c r="AJ201" s="110"/>
      <c r="AK201" s="224"/>
      <c r="AL201" s="149"/>
      <c r="AM201" s="106"/>
      <c r="AN201" s="149"/>
      <c r="AO201" s="149"/>
      <c r="AP201" s="149"/>
      <c r="AQ201" s="149"/>
      <c r="AR201" s="149"/>
      <c r="AS201" s="149"/>
      <c r="AT201" s="149"/>
    </row>
    <row r="202" spans="34:46" ht="18.75" hidden="1" x14ac:dyDescent="0.25">
      <c r="AH202" s="110"/>
      <c r="AI202" s="111"/>
      <c r="AJ202" s="110"/>
      <c r="AK202" s="224"/>
      <c r="AL202" s="149"/>
      <c r="AM202" s="106"/>
      <c r="AN202" s="149"/>
      <c r="AO202" s="149"/>
      <c r="AP202" s="149"/>
      <c r="AQ202" s="149"/>
      <c r="AR202" s="149"/>
      <c r="AS202" s="149"/>
      <c r="AT202" s="149"/>
    </row>
    <row r="203" spans="34:46" ht="18.75" hidden="1" x14ac:dyDescent="0.25">
      <c r="AH203" s="110"/>
      <c r="AI203" s="111"/>
      <c r="AJ203" s="110"/>
      <c r="AK203" s="224"/>
      <c r="AL203" s="149"/>
      <c r="AM203" s="106"/>
      <c r="AN203" s="149"/>
      <c r="AO203" s="149"/>
      <c r="AP203" s="149"/>
      <c r="AQ203" s="149"/>
      <c r="AR203" s="149"/>
      <c r="AS203" s="149"/>
      <c r="AT203" s="149"/>
    </row>
    <row r="204" spans="34:46" ht="18.75" hidden="1" x14ac:dyDescent="0.25">
      <c r="AH204" s="110"/>
      <c r="AI204" s="111"/>
      <c r="AJ204" s="110"/>
      <c r="AK204" s="224"/>
      <c r="AL204" s="149"/>
      <c r="AM204" s="106"/>
      <c r="AN204" s="149"/>
      <c r="AO204" s="149"/>
      <c r="AP204" s="149"/>
      <c r="AQ204" s="149"/>
      <c r="AR204" s="149"/>
      <c r="AS204" s="149"/>
      <c r="AT204" s="149"/>
    </row>
    <row r="205" spans="34:46" ht="18.75" hidden="1" x14ac:dyDescent="0.25">
      <c r="AH205" s="110"/>
      <c r="AI205" s="111"/>
      <c r="AJ205" s="110"/>
      <c r="AK205" s="224"/>
      <c r="AL205" s="149"/>
      <c r="AM205" s="106"/>
      <c r="AN205" s="149"/>
      <c r="AO205" s="149"/>
      <c r="AP205" s="149"/>
      <c r="AQ205" s="149"/>
      <c r="AR205" s="149"/>
      <c r="AS205" s="149"/>
      <c r="AT205" s="149"/>
    </row>
    <row r="206" spans="34:46" ht="18.75" hidden="1" x14ac:dyDescent="0.25">
      <c r="AH206" s="110"/>
      <c r="AI206" s="111"/>
      <c r="AJ206" s="110"/>
      <c r="AK206" s="224"/>
      <c r="AL206" s="149"/>
      <c r="AM206" s="106"/>
      <c r="AN206" s="149"/>
      <c r="AO206" s="149"/>
      <c r="AP206" s="149"/>
      <c r="AQ206" s="149"/>
      <c r="AR206" s="149"/>
      <c r="AS206" s="149"/>
      <c r="AT206" s="149"/>
    </row>
    <row r="207" spans="34:46" ht="18.75" hidden="1" x14ac:dyDescent="0.25">
      <c r="AH207" s="110"/>
      <c r="AI207" s="111"/>
      <c r="AJ207" s="110"/>
      <c r="AK207" s="224"/>
      <c r="AL207" s="149"/>
      <c r="AM207" s="106"/>
      <c r="AN207" s="149"/>
      <c r="AO207" s="149"/>
      <c r="AP207" s="149"/>
      <c r="AQ207" s="149"/>
      <c r="AR207" s="149"/>
      <c r="AS207" s="149"/>
      <c r="AT207" s="149"/>
    </row>
    <row r="208" spans="34:46" ht="18.75" hidden="1" x14ac:dyDescent="0.25">
      <c r="AH208" s="110"/>
      <c r="AI208" s="111"/>
      <c r="AJ208" s="110"/>
      <c r="AK208" s="224"/>
      <c r="AL208" s="149"/>
      <c r="AM208" s="106"/>
      <c r="AN208" s="149"/>
      <c r="AO208" s="149"/>
      <c r="AP208" s="149"/>
      <c r="AQ208" s="149"/>
      <c r="AR208" s="149"/>
      <c r="AS208" s="149"/>
      <c r="AT208" s="149"/>
    </row>
    <row r="209" spans="34:46" ht="18.75" hidden="1" x14ac:dyDescent="0.25">
      <c r="AH209" s="110"/>
      <c r="AI209" s="111"/>
      <c r="AJ209" s="110"/>
      <c r="AK209" s="224"/>
      <c r="AL209" s="149"/>
      <c r="AM209" s="106"/>
      <c r="AN209" s="149"/>
      <c r="AO209" s="149"/>
      <c r="AP209" s="149"/>
      <c r="AQ209" s="149"/>
      <c r="AR209" s="149"/>
      <c r="AS209" s="149"/>
      <c r="AT209" s="149"/>
    </row>
    <row r="210" spans="34:46" ht="18.75" hidden="1" x14ac:dyDescent="0.25">
      <c r="AH210" s="110"/>
      <c r="AI210" s="111"/>
      <c r="AJ210" s="110"/>
      <c r="AK210" s="224"/>
      <c r="AL210" s="149"/>
      <c r="AM210" s="106"/>
      <c r="AN210" s="149"/>
      <c r="AO210" s="149"/>
      <c r="AP210" s="149"/>
      <c r="AQ210" s="149"/>
      <c r="AR210" s="149"/>
      <c r="AS210" s="149"/>
      <c r="AT210" s="149"/>
    </row>
    <row r="211" spans="34:46" ht="18.75" hidden="1" x14ac:dyDescent="0.25">
      <c r="AH211" s="110"/>
      <c r="AI211" s="111"/>
      <c r="AJ211" s="110"/>
      <c r="AK211" s="224"/>
      <c r="AL211" s="149"/>
      <c r="AM211" s="106"/>
      <c r="AN211" s="149"/>
      <c r="AO211" s="149"/>
      <c r="AP211" s="149"/>
      <c r="AQ211" s="149"/>
      <c r="AR211" s="149"/>
      <c r="AS211" s="149"/>
      <c r="AT211" s="149"/>
    </row>
    <row r="212" spans="34:46" ht="18.75" hidden="1" x14ac:dyDescent="0.25">
      <c r="AH212" s="110"/>
      <c r="AI212" s="111"/>
      <c r="AJ212" s="110"/>
      <c r="AK212" s="224"/>
      <c r="AL212" s="149"/>
      <c r="AM212" s="106"/>
      <c r="AN212" s="149"/>
      <c r="AO212" s="149"/>
      <c r="AP212" s="149"/>
      <c r="AQ212" s="149"/>
      <c r="AR212" s="149"/>
      <c r="AS212" s="149"/>
      <c r="AT212" s="149"/>
    </row>
    <row r="213" spans="34:46" ht="18.75" hidden="1" x14ac:dyDescent="0.25">
      <c r="AH213" s="110"/>
      <c r="AI213" s="111"/>
      <c r="AJ213" s="110"/>
      <c r="AK213" s="224"/>
      <c r="AL213" s="149"/>
      <c r="AM213" s="106"/>
      <c r="AN213" s="149"/>
      <c r="AO213" s="149"/>
      <c r="AP213" s="149"/>
      <c r="AQ213" s="149"/>
      <c r="AR213" s="149"/>
      <c r="AS213" s="149"/>
      <c r="AT213" s="149"/>
    </row>
    <row r="214" spans="34:46" ht="18.75" hidden="1" x14ac:dyDescent="0.25">
      <c r="AH214" s="110"/>
      <c r="AI214" s="111"/>
      <c r="AJ214" s="110"/>
      <c r="AK214" s="224"/>
      <c r="AL214" s="149"/>
      <c r="AM214" s="106"/>
      <c r="AN214" s="149"/>
      <c r="AO214" s="149"/>
      <c r="AP214" s="149"/>
      <c r="AQ214" s="149"/>
      <c r="AR214" s="149"/>
      <c r="AS214" s="149"/>
      <c r="AT214" s="149"/>
    </row>
    <row r="215" spans="34:46" ht="18.75" hidden="1" x14ac:dyDescent="0.25">
      <c r="AH215" s="110"/>
      <c r="AI215" s="111"/>
      <c r="AJ215" s="110"/>
      <c r="AK215" s="224"/>
      <c r="AL215" s="149"/>
      <c r="AM215" s="106"/>
      <c r="AN215" s="149"/>
      <c r="AO215" s="149"/>
      <c r="AP215" s="149"/>
      <c r="AQ215" s="149"/>
      <c r="AR215" s="149"/>
      <c r="AS215" s="149"/>
      <c r="AT215" s="149"/>
    </row>
    <row r="216" spans="34:46" ht="18.75" hidden="1" x14ac:dyDescent="0.25">
      <c r="AH216" s="110"/>
      <c r="AI216" s="111"/>
      <c r="AJ216" s="110"/>
      <c r="AK216" s="224"/>
      <c r="AL216" s="149"/>
      <c r="AM216" s="106"/>
      <c r="AN216" s="149"/>
      <c r="AO216" s="149"/>
      <c r="AP216" s="149"/>
      <c r="AQ216" s="149"/>
      <c r="AR216" s="149"/>
      <c r="AS216" s="149"/>
      <c r="AT216" s="149"/>
    </row>
    <row r="217" spans="34:46" ht="18.75" hidden="1" x14ac:dyDescent="0.25">
      <c r="AH217" s="110"/>
      <c r="AI217" s="111"/>
      <c r="AJ217" s="110"/>
      <c r="AK217" s="224"/>
      <c r="AL217" s="149"/>
      <c r="AM217" s="106"/>
      <c r="AN217" s="149"/>
      <c r="AO217" s="149"/>
      <c r="AP217" s="149"/>
      <c r="AQ217" s="149"/>
      <c r="AR217" s="149"/>
      <c r="AS217" s="149"/>
      <c r="AT217" s="149"/>
    </row>
    <row r="218" spans="34:46" ht="18.75" hidden="1" x14ac:dyDescent="0.25">
      <c r="AH218" s="110"/>
      <c r="AI218" s="111"/>
      <c r="AJ218" s="110"/>
      <c r="AK218" s="224"/>
      <c r="AL218" s="149"/>
      <c r="AM218" s="106"/>
      <c r="AN218" s="149"/>
      <c r="AO218" s="149"/>
      <c r="AP218" s="149"/>
      <c r="AQ218" s="149"/>
      <c r="AR218" s="149"/>
      <c r="AS218" s="149"/>
      <c r="AT218" s="149"/>
    </row>
    <row r="219" spans="34:46" ht="18.75" hidden="1" x14ac:dyDescent="0.25">
      <c r="AH219" s="110"/>
      <c r="AI219" s="111"/>
      <c r="AJ219" s="110"/>
      <c r="AK219" s="224"/>
      <c r="AL219" s="149"/>
      <c r="AM219" s="106"/>
      <c r="AN219" s="149"/>
      <c r="AO219" s="149"/>
      <c r="AP219" s="149"/>
      <c r="AQ219" s="149"/>
      <c r="AR219" s="149"/>
      <c r="AS219" s="149"/>
      <c r="AT219" s="149"/>
    </row>
    <row r="220" spans="34:46" ht="18.75" hidden="1" x14ac:dyDescent="0.25">
      <c r="AH220" s="110"/>
      <c r="AI220" s="111"/>
      <c r="AJ220" s="110"/>
      <c r="AK220" s="224"/>
      <c r="AL220" s="149"/>
      <c r="AM220" s="106"/>
      <c r="AN220" s="149"/>
      <c r="AO220" s="149"/>
      <c r="AP220" s="149"/>
      <c r="AQ220" s="149"/>
      <c r="AR220" s="149"/>
      <c r="AS220" s="149"/>
      <c r="AT220" s="149"/>
    </row>
    <row r="221" spans="34:46" ht="18.75" hidden="1" x14ac:dyDescent="0.25">
      <c r="AH221" s="110"/>
      <c r="AI221" s="111"/>
      <c r="AJ221" s="110"/>
      <c r="AK221" s="224"/>
      <c r="AL221" s="149"/>
      <c r="AM221" s="106"/>
      <c r="AN221" s="149"/>
      <c r="AO221" s="149"/>
      <c r="AP221" s="149"/>
      <c r="AQ221" s="149"/>
      <c r="AR221" s="149"/>
      <c r="AS221" s="149"/>
      <c r="AT221" s="149"/>
    </row>
    <row r="222" spans="34:46" ht="18.75" hidden="1" x14ac:dyDescent="0.25">
      <c r="AH222" s="110"/>
      <c r="AI222" s="111"/>
      <c r="AJ222" s="110"/>
      <c r="AK222" s="224"/>
      <c r="AL222" s="149"/>
      <c r="AM222" s="106"/>
      <c r="AN222" s="149"/>
      <c r="AO222" s="149"/>
      <c r="AP222" s="149"/>
      <c r="AQ222" s="149"/>
      <c r="AR222" s="149"/>
      <c r="AS222" s="149"/>
      <c r="AT222" s="149"/>
    </row>
    <row r="223" spans="34:46" ht="18.75" hidden="1" x14ac:dyDescent="0.25">
      <c r="AH223" s="110"/>
      <c r="AI223" s="111"/>
      <c r="AJ223" s="110"/>
      <c r="AK223" s="224"/>
      <c r="AL223" s="149"/>
      <c r="AM223" s="106"/>
      <c r="AN223" s="149"/>
      <c r="AO223" s="149"/>
      <c r="AP223" s="149"/>
      <c r="AQ223" s="149"/>
      <c r="AR223" s="149"/>
      <c r="AS223" s="149"/>
      <c r="AT223" s="149"/>
    </row>
    <row r="224" spans="34:46" ht="18.75" hidden="1" x14ac:dyDescent="0.25">
      <c r="AH224" s="110"/>
      <c r="AI224" s="111"/>
      <c r="AJ224" s="110"/>
      <c r="AK224" s="224"/>
      <c r="AL224" s="149"/>
      <c r="AM224" s="106"/>
      <c r="AN224" s="149"/>
      <c r="AO224" s="149"/>
      <c r="AP224" s="149"/>
      <c r="AQ224" s="149"/>
      <c r="AR224" s="149"/>
      <c r="AS224" s="149"/>
      <c r="AT224" s="149"/>
    </row>
    <row r="225" spans="34:46" ht="18.75" hidden="1" x14ac:dyDescent="0.25">
      <c r="AH225" s="110"/>
      <c r="AI225" s="111"/>
      <c r="AJ225" s="110"/>
      <c r="AK225" s="224"/>
      <c r="AL225" s="149"/>
      <c r="AM225" s="106"/>
      <c r="AN225" s="149"/>
      <c r="AO225" s="149"/>
      <c r="AP225" s="149"/>
      <c r="AQ225" s="149"/>
      <c r="AR225" s="149"/>
      <c r="AS225" s="149"/>
      <c r="AT225" s="149"/>
    </row>
    <row r="226" spans="34:46" ht="18.75" hidden="1" x14ac:dyDescent="0.25">
      <c r="AH226" s="110"/>
      <c r="AI226" s="111"/>
      <c r="AJ226" s="110"/>
      <c r="AK226" s="224"/>
      <c r="AL226" s="149"/>
      <c r="AM226" s="106"/>
      <c r="AN226" s="149"/>
      <c r="AO226" s="149"/>
      <c r="AP226" s="149"/>
      <c r="AQ226" s="149"/>
      <c r="AR226" s="149"/>
      <c r="AS226" s="149"/>
      <c r="AT226" s="149"/>
    </row>
    <row r="227" spans="34:46" ht="18.75" hidden="1" x14ac:dyDescent="0.25">
      <c r="AH227" s="110"/>
      <c r="AI227" s="111"/>
      <c r="AJ227" s="110"/>
      <c r="AK227" s="224"/>
      <c r="AL227" s="149"/>
      <c r="AM227" s="106"/>
      <c r="AN227" s="149"/>
      <c r="AO227" s="149"/>
      <c r="AP227" s="149"/>
      <c r="AQ227" s="149"/>
      <c r="AR227" s="149"/>
      <c r="AS227" s="149"/>
      <c r="AT227" s="149"/>
    </row>
    <row r="228" spans="34:46" ht="18.75" hidden="1" x14ac:dyDescent="0.25">
      <c r="AH228" s="110"/>
      <c r="AI228" s="111"/>
      <c r="AJ228" s="110"/>
      <c r="AK228" s="224"/>
      <c r="AL228" s="149"/>
      <c r="AM228" s="106"/>
      <c r="AN228" s="149"/>
      <c r="AO228" s="149"/>
      <c r="AP228" s="149"/>
      <c r="AQ228" s="149"/>
      <c r="AR228" s="149"/>
      <c r="AS228" s="149"/>
      <c r="AT228" s="149"/>
    </row>
    <row r="229" spans="34:46" ht="18.75" hidden="1" x14ac:dyDescent="0.25">
      <c r="AH229" s="110"/>
      <c r="AI229" s="111"/>
      <c r="AJ229" s="110"/>
      <c r="AK229" s="224"/>
      <c r="AL229" s="149"/>
      <c r="AM229" s="106"/>
      <c r="AN229" s="149"/>
      <c r="AO229" s="149"/>
      <c r="AP229" s="149"/>
      <c r="AQ229" s="149"/>
      <c r="AR229" s="149"/>
      <c r="AS229" s="149"/>
      <c r="AT229" s="149"/>
    </row>
    <row r="230" spans="34:46" ht="18.75" hidden="1" x14ac:dyDescent="0.25">
      <c r="AH230" s="110"/>
      <c r="AI230" s="111"/>
      <c r="AJ230" s="110"/>
      <c r="AK230" s="224"/>
      <c r="AL230" s="149"/>
      <c r="AM230" s="106"/>
      <c r="AN230" s="149"/>
      <c r="AO230" s="149"/>
      <c r="AP230" s="149"/>
      <c r="AQ230" s="149"/>
      <c r="AR230" s="149"/>
      <c r="AS230" s="149"/>
      <c r="AT230" s="149"/>
    </row>
    <row r="231" spans="34:46" ht="18.75" hidden="1" x14ac:dyDescent="0.25">
      <c r="AH231" s="110"/>
      <c r="AI231" s="111"/>
      <c r="AJ231" s="110"/>
      <c r="AK231" s="224"/>
      <c r="AL231" s="149"/>
      <c r="AM231" s="106"/>
      <c r="AN231" s="149"/>
      <c r="AO231" s="149"/>
      <c r="AP231" s="149"/>
      <c r="AQ231" s="149"/>
      <c r="AR231" s="149"/>
      <c r="AS231" s="149"/>
      <c r="AT231" s="149"/>
    </row>
    <row r="232" spans="34:46" ht="18.75" hidden="1" x14ac:dyDescent="0.25">
      <c r="AH232" s="110"/>
      <c r="AI232" s="111"/>
      <c r="AJ232" s="110"/>
      <c r="AK232" s="224"/>
      <c r="AL232" s="149"/>
      <c r="AM232" s="106"/>
      <c r="AN232" s="149"/>
      <c r="AO232" s="149"/>
      <c r="AP232" s="149"/>
      <c r="AQ232" s="149"/>
      <c r="AR232" s="149"/>
      <c r="AS232" s="149"/>
      <c r="AT232" s="149"/>
    </row>
    <row r="233" spans="34:46" ht="18.75" hidden="1" x14ac:dyDescent="0.25">
      <c r="AH233" s="110"/>
      <c r="AI233" s="111"/>
      <c r="AJ233" s="110"/>
      <c r="AK233" s="224"/>
      <c r="AL233" s="149"/>
      <c r="AM233" s="106"/>
      <c r="AN233" s="149"/>
      <c r="AO233" s="149"/>
      <c r="AP233" s="149"/>
      <c r="AQ233" s="149"/>
      <c r="AR233" s="149"/>
      <c r="AS233" s="149"/>
      <c r="AT233" s="149"/>
    </row>
    <row r="234" spans="34:46" ht="18.75" hidden="1" x14ac:dyDescent="0.25">
      <c r="AH234" s="110"/>
      <c r="AI234" s="111"/>
      <c r="AJ234" s="110"/>
      <c r="AK234" s="224"/>
      <c r="AL234" s="149"/>
      <c r="AM234" s="106"/>
      <c r="AN234" s="149"/>
      <c r="AO234" s="149"/>
      <c r="AP234" s="149"/>
      <c r="AQ234" s="149"/>
      <c r="AR234" s="149"/>
      <c r="AS234" s="149"/>
      <c r="AT234" s="149"/>
    </row>
    <row r="235" spans="34:46" ht="18.75" hidden="1" x14ac:dyDescent="0.25">
      <c r="AH235" s="110"/>
      <c r="AI235" s="111"/>
      <c r="AJ235" s="110"/>
      <c r="AK235" s="224"/>
      <c r="AL235" s="149"/>
      <c r="AM235" s="106"/>
      <c r="AN235" s="149"/>
      <c r="AO235" s="149"/>
      <c r="AP235" s="149"/>
      <c r="AQ235" s="149"/>
      <c r="AR235" s="149"/>
      <c r="AS235" s="149"/>
      <c r="AT235" s="149"/>
    </row>
    <row r="236" spans="34:46" ht="18.75" hidden="1" x14ac:dyDescent="0.25">
      <c r="AH236" s="110"/>
      <c r="AI236" s="111"/>
      <c r="AJ236" s="110"/>
      <c r="AK236" s="224"/>
      <c r="AL236" s="149"/>
      <c r="AM236" s="106"/>
      <c r="AN236" s="149"/>
      <c r="AO236" s="149"/>
      <c r="AP236" s="149"/>
      <c r="AQ236" s="149"/>
      <c r="AR236" s="149"/>
      <c r="AS236" s="149"/>
      <c r="AT236" s="149"/>
    </row>
    <row r="237" spans="34:46" ht="18.75" hidden="1" x14ac:dyDescent="0.25">
      <c r="AH237" s="110"/>
      <c r="AI237" s="111"/>
      <c r="AJ237" s="110"/>
      <c r="AK237" s="224"/>
      <c r="AL237" s="149"/>
      <c r="AM237" s="106"/>
      <c r="AN237" s="149"/>
      <c r="AO237" s="149"/>
      <c r="AP237" s="149"/>
      <c r="AQ237" s="149"/>
      <c r="AR237" s="149"/>
      <c r="AS237" s="149"/>
      <c r="AT237" s="149"/>
    </row>
    <row r="238" spans="34:46" ht="18.75" hidden="1" x14ac:dyDescent="0.25">
      <c r="AH238" s="110"/>
      <c r="AI238" s="111"/>
      <c r="AJ238" s="110"/>
      <c r="AK238" s="224"/>
      <c r="AL238" s="149"/>
      <c r="AM238" s="106"/>
      <c r="AN238" s="149"/>
      <c r="AO238" s="149"/>
      <c r="AP238" s="149"/>
      <c r="AQ238" s="149"/>
      <c r="AR238" s="149"/>
      <c r="AS238" s="149"/>
      <c r="AT238" s="149"/>
    </row>
    <row r="239" spans="34:46" ht="18.75" hidden="1" x14ac:dyDescent="0.25">
      <c r="AH239" s="110"/>
      <c r="AI239" s="111"/>
      <c r="AJ239" s="110"/>
      <c r="AK239" s="224"/>
      <c r="AL239" s="149"/>
      <c r="AM239" s="106"/>
      <c r="AN239" s="149"/>
      <c r="AO239" s="149"/>
      <c r="AP239" s="149"/>
      <c r="AQ239" s="149"/>
      <c r="AR239" s="149"/>
      <c r="AS239" s="149"/>
      <c r="AT239" s="149"/>
    </row>
    <row r="240" spans="34:46" ht="18.75" hidden="1" x14ac:dyDescent="0.25">
      <c r="AH240" s="110"/>
      <c r="AI240" s="111"/>
      <c r="AJ240" s="110"/>
      <c r="AK240" s="224"/>
      <c r="AL240" s="149"/>
      <c r="AM240" s="106"/>
      <c r="AN240" s="149"/>
      <c r="AO240" s="149"/>
      <c r="AP240" s="149"/>
      <c r="AQ240" s="149"/>
      <c r="AR240" s="149"/>
      <c r="AS240" s="149"/>
      <c r="AT240" s="149"/>
    </row>
    <row r="241" spans="34:46" ht="18.75" hidden="1" x14ac:dyDescent="0.25">
      <c r="AH241" s="110"/>
      <c r="AI241" s="111"/>
      <c r="AJ241" s="110"/>
      <c r="AK241" s="224"/>
      <c r="AL241" s="149"/>
      <c r="AM241" s="106"/>
      <c r="AN241" s="149"/>
      <c r="AO241" s="149"/>
      <c r="AP241" s="149"/>
      <c r="AQ241" s="149"/>
      <c r="AR241" s="149"/>
      <c r="AS241" s="149"/>
      <c r="AT241" s="149"/>
    </row>
    <row r="242" spans="34:46" ht="18.75" hidden="1" x14ac:dyDescent="0.25">
      <c r="AH242" s="110"/>
      <c r="AI242" s="111"/>
      <c r="AJ242" s="110"/>
      <c r="AK242" s="224"/>
      <c r="AL242" s="149"/>
      <c r="AM242" s="106"/>
      <c r="AN242" s="149"/>
      <c r="AO242" s="149"/>
      <c r="AP242" s="149"/>
      <c r="AQ242" s="149"/>
      <c r="AR242" s="149"/>
      <c r="AS242" s="149"/>
      <c r="AT242" s="149"/>
    </row>
    <row r="243" spans="34:46" ht="18.75" hidden="1" x14ac:dyDescent="0.25">
      <c r="AH243" s="110"/>
      <c r="AI243" s="111"/>
      <c r="AJ243" s="110"/>
      <c r="AK243" s="224"/>
      <c r="AL243" s="149"/>
      <c r="AM243" s="106"/>
      <c r="AN243" s="149"/>
      <c r="AO243" s="149"/>
      <c r="AP243" s="149"/>
      <c r="AQ243" s="149"/>
      <c r="AR243" s="149"/>
      <c r="AS243" s="149"/>
      <c r="AT243" s="149"/>
    </row>
    <row r="244" spans="34:46" ht="18.75" hidden="1" x14ac:dyDescent="0.25">
      <c r="AH244" s="110"/>
      <c r="AI244" s="111"/>
      <c r="AJ244" s="110"/>
      <c r="AK244" s="224"/>
      <c r="AL244" s="149"/>
      <c r="AM244" s="106"/>
      <c r="AN244" s="149"/>
      <c r="AO244" s="149"/>
      <c r="AP244" s="149"/>
      <c r="AQ244" s="149"/>
      <c r="AR244" s="149"/>
      <c r="AS244" s="149"/>
      <c r="AT244" s="149"/>
    </row>
    <row r="245" spans="34:46" ht="18.75" hidden="1" x14ac:dyDescent="0.25">
      <c r="AH245" s="110"/>
      <c r="AI245" s="111"/>
      <c r="AJ245" s="110"/>
      <c r="AK245" s="224"/>
      <c r="AL245" s="149"/>
      <c r="AM245" s="106"/>
      <c r="AN245" s="149"/>
      <c r="AO245" s="149"/>
      <c r="AP245" s="149"/>
      <c r="AQ245" s="149"/>
      <c r="AR245" s="149"/>
      <c r="AS245" s="149"/>
      <c r="AT245" s="149"/>
    </row>
    <row r="246" spans="34:46" ht="18.75" hidden="1" x14ac:dyDescent="0.25">
      <c r="AH246" s="110"/>
      <c r="AI246" s="111"/>
      <c r="AJ246" s="110"/>
      <c r="AK246" s="224"/>
      <c r="AL246" s="149"/>
      <c r="AM246" s="106"/>
      <c r="AN246" s="149"/>
      <c r="AO246" s="149"/>
      <c r="AP246" s="149"/>
      <c r="AQ246" s="149"/>
      <c r="AR246" s="149"/>
      <c r="AS246" s="149"/>
      <c r="AT246" s="149"/>
    </row>
    <row r="247" spans="34:46" ht="18.75" hidden="1" x14ac:dyDescent="0.25">
      <c r="AH247" s="110"/>
      <c r="AI247" s="111"/>
      <c r="AJ247" s="110"/>
      <c r="AK247" s="224"/>
      <c r="AL247" s="149"/>
      <c r="AM247" s="106"/>
      <c r="AN247" s="149"/>
      <c r="AO247" s="149"/>
      <c r="AP247" s="149"/>
      <c r="AQ247" s="149"/>
      <c r="AR247" s="149"/>
      <c r="AS247" s="149"/>
      <c r="AT247" s="149"/>
    </row>
    <row r="248" spans="34:46" ht="18.75" hidden="1" x14ac:dyDescent="0.25">
      <c r="AH248" s="110"/>
      <c r="AI248" s="111"/>
      <c r="AJ248" s="110"/>
      <c r="AK248" s="224"/>
      <c r="AL248" s="149"/>
      <c r="AM248" s="106"/>
      <c r="AN248" s="149"/>
      <c r="AO248" s="149"/>
      <c r="AP248" s="149"/>
      <c r="AQ248" s="149"/>
      <c r="AR248" s="149"/>
      <c r="AS248" s="149"/>
      <c r="AT248" s="149"/>
    </row>
    <row r="249" spans="34:46" ht="18.75" hidden="1" x14ac:dyDescent="0.25">
      <c r="AH249" s="110"/>
      <c r="AI249" s="111"/>
      <c r="AJ249" s="110"/>
      <c r="AK249" s="224"/>
      <c r="AL249" s="149"/>
      <c r="AM249" s="106"/>
      <c r="AN249" s="149"/>
      <c r="AO249" s="149"/>
      <c r="AP249" s="149"/>
      <c r="AQ249" s="149"/>
      <c r="AR249" s="149"/>
      <c r="AS249" s="149"/>
      <c r="AT249" s="149"/>
    </row>
    <row r="250" spans="34:46" ht="18.75" hidden="1" x14ac:dyDescent="0.25">
      <c r="AH250" s="110"/>
      <c r="AI250" s="111"/>
      <c r="AJ250" s="110"/>
      <c r="AK250" s="224"/>
      <c r="AL250" s="149"/>
      <c r="AM250" s="106"/>
      <c r="AN250" s="149"/>
      <c r="AO250" s="149"/>
      <c r="AP250" s="149"/>
      <c r="AQ250" s="149"/>
      <c r="AR250" s="149"/>
      <c r="AS250" s="149"/>
      <c r="AT250" s="149"/>
    </row>
    <row r="251" spans="34:46" ht="18.75" hidden="1" x14ac:dyDescent="0.25">
      <c r="AH251" s="110"/>
      <c r="AI251" s="111"/>
      <c r="AJ251" s="110"/>
      <c r="AK251" s="224"/>
      <c r="AL251" s="149"/>
      <c r="AM251" s="106"/>
      <c r="AN251" s="149"/>
      <c r="AO251" s="149"/>
      <c r="AP251" s="149"/>
      <c r="AQ251" s="149"/>
      <c r="AR251" s="149"/>
      <c r="AS251" s="149"/>
      <c r="AT251" s="149"/>
    </row>
    <row r="252" spans="34:46" ht="18.75" hidden="1" x14ac:dyDescent="0.25">
      <c r="AH252" s="110"/>
      <c r="AI252" s="111"/>
      <c r="AJ252" s="110"/>
      <c r="AK252" s="224"/>
      <c r="AL252" s="149"/>
      <c r="AM252" s="106"/>
      <c r="AN252" s="149"/>
      <c r="AO252" s="149"/>
      <c r="AP252" s="149"/>
      <c r="AQ252" s="149"/>
      <c r="AR252" s="149"/>
      <c r="AS252" s="149"/>
      <c r="AT252" s="149"/>
    </row>
    <row r="253" spans="34:46" ht="18.75" hidden="1" x14ac:dyDescent="0.25">
      <c r="AH253" s="110"/>
      <c r="AI253" s="111"/>
      <c r="AJ253" s="110"/>
      <c r="AK253" s="224"/>
      <c r="AL253" s="149"/>
      <c r="AM253" s="106"/>
      <c r="AN253" s="149"/>
      <c r="AO253" s="149"/>
      <c r="AP253" s="149"/>
      <c r="AQ253" s="149"/>
      <c r="AR253" s="149"/>
      <c r="AS253" s="149"/>
      <c r="AT253" s="149"/>
    </row>
    <row r="254" spans="34:46" ht="18.75" hidden="1" x14ac:dyDescent="0.25">
      <c r="AH254" s="110"/>
      <c r="AI254" s="111"/>
      <c r="AJ254" s="110"/>
      <c r="AK254" s="224"/>
      <c r="AL254" s="149"/>
      <c r="AM254" s="106"/>
      <c r="AN254" s="149"/>
      <c r="AO254" s="149"/>
      <c r="AP254" s="149"/>
      <c r="AQ254" s="149"/>
      <c r="AR254" s="149"/>
      <c r="AS254" s="149"/>
      <c r="AT254" s="149"/>
    </row>
    <row r="255" spans="34:46" ht="18.75" hidden="1" x14ac:dyDescent="0.25">
      <c r="AH255" s="110"/>
      <c r="AI255" s="111"/>
      <c r="AJ255" s="110"/>
      <c r="AK255" s="224"/>
      <c r="AL255" s="149"/>
      <c r="AM255" s="106"/>
      <c r="AN255" s="149"/>
      <c r="AO255" s="149"/>
      <c r="AP255" s="149"/>
      <c r="AQ255" s="149"/>
      <c r="AR255" s="149"/>
      <c r="AS255" s="149"/>
      <c r="AT255" s="149"/>
    </row>
    <row r="256" spans="34:46" ht="18.75" hidden="1" x14ac:dyDescent="0.25">
      <c r="AH256" s="110"/>
      <c r="AI256" s="111"/>
      <c r="AJ256" s="110"/>
      <c r="AK256" s="224"/>
      <c r="AL256" s="149"/>
      <c r="AM256" s="106"/>
      <c r="AN256" s="149"/>
      <c r="AO256" s="149"/>
      <c r="AP256" s="149"/>
      <c r="AQ256" s="149"/>
      <c r="AR256" s="149"/>
      <c r="AS256" s="149"/>
      <c r="AT256" s="149"/>
    </row>
    <row r="257" spans="34:46" ht="18.75" hidden="1" x14ac:dyDescent="0.25">
      <c r="AH257" s="110"/>
      <c r="AI257" s="111"/>
      <c r="AJ257" s="110"/>
      <c r="AK257" s="224"/>
      <c r="AL257" s="149"/>
      <c r="AM257" s="106"/>
      <c r="AN257" s="149"/>
      <c r="AO257" s="149"/>
      <c r="AP257" s="149"/>
      <c r="AQ257" s="149"/>
      <c r="AR257" s="149"/>
      <c r="AS257" s="149"/>
      <c r="AT257" s="149"/>
    </row>
    <row r="258" spans="34:46" ht="18.75" hidden="1" x14ac:dyDescent="0.25">
      <c r="AH258" s="110"/>
      <c r="AI258" s="111"/>
      <c r="AJ258" s="110"/>
      <c r="AK258" s="224"/>
      <c r="AL258" s="149"/>
      <c r="AM258" s="106"/>
      <c r="AN258" s="149"/>
      <c r="AO258" s="149"/>
      <c r="AP258" s="149"/>
      <c r="AQ258" s="149"/>
      <c r="AR258" s="149"/>
      <c r="AS258" s="149"/>
      <c r="AT258" s="149"/>
    </row>
    <row r="259" spans="34:46" ht="18.75" hidden="1" x14ac:dyDescent="0.25">
      <c r="AH259" s="110"/>
      <c r="AI259" s="111"/>
      <c r="AJ259" s="110"/>
      <c r="AK259" s="224"/>
      <c r="AL259" s="149"/>
      <c r="AM259" s="106"/>
      <c r="AN259" s="149"/>
      <c r="AO259" s="149"/>
      <c r="AP259" s="149"/>
      <c r="AQ259" s="149"/>
      <c r="AR259" s="149"/>
      <c r="AS259" s="149"/>
      <c r="AT259" s="149"/>
    </row>
    <row r="260" spans="34:46" ht="18.75" hidden="1" x14ac:dyDescent="0.25">
      <c r="AH260" s="110"/>
      <c r="AI260" s="111"/>
      <c r="AJ260" s="110"/>
      <c r="AK260" s="224"/>
      <c r="AL260" s="149"/>
      <c r="AM260" s="106"/>
      <c r="AN260" s="149"/>
      <c r="AO260" s="149"/>
      <c r="AP260" s="149"/>
      <c r="AQ260" s="149"/>
      <c r="AR260" s="149"/>
      <c r="AS260" s="149"/>
      <c r="AT260" s="149"/>
    </row>
    <row r="261" spans="34:46" ht="18.75" hidden="1" x14ac:dyDescent="0.25">
      <c r="AH261" s="110"/>
      <c r="AI261" s="111"/>
      <c r="AJ261" s="110"/>
      <c r="AK261" s="224"/>
      <c r="AL261" s="149"/>
      <c r="AM261" s="106"/>
      <c r="AN261" s="149"/>
      <c r="AO261" s="149"/>
      <c r="AP261" s="149"/>
      <c r="AQ261" s="149"/>
      <c r="AR261" s="149"/>
      <c r="AS261" s="149"/>
      <c r="AT261" s="149"/>
    </row>
    <row r="262" spans="34:46" ht="18.75" hidden="1" x14ac:dyDescent="0.25">
      <c r="AH262" s="110"/>
      <c r="AI262" s="111"/>
      <c r="AJ262" s="110"/>
      <c r="AK262" s="224"/>
      <c r="AL262" s="149"/>
      <c r="AM262" s="106"/>
      <c r="AN262" s="149"/>
      <c r="AO262" s="149"/>
      <c r="AP262" s="149"/>
      <c r="AQ262" s="149"/>
      <c r="AR262" s="149"/>
      <c r="AS262" s="149"/>
      <c r="AT262" s="149"/>
    </row>
    <row r="263" spans="34:46" ht="18.75" hidden="1" x14ac:dyDescent="0.25">
      <c r="AH263" s="110"/>
      <c r="AI263" s="111"/>
      <c r="AJ263" s="110"/>
      <c r="AK263" s="224"/>
      <c r="AL263" s="149"/>
      <c r="AM263" s="106"/>
      <c r="AN263" s="149"/>
      <c r="AO263" s="149"/>
      <c r="AP263" s="149"/>
      <c r="AQ263" s="149"/>
      <c r="AR263" s="149"/>
      <c r="AS263" s="149"/>
      <c r="AT263" s="149"/>
    </row>
    <row r="264" spans="34:46" ht="18.75" hidden="1" x14ac:dyDescent="0.25">
      <c r="AH264" s="110"/>
      <c r="AI264" s="111"/>
      <c r="AJ264" s="110"/>
      <c r="AK264" s="224"/>
      <c r="AL264" s="149"/>
      <c r="AM264" s="106"/>
      <c r="AN264" s="149"/>
      <c r="AO264" s="149"/>
      <c r="AP264" s="149"/>
      <c r="AQ264" s="149"/>
      <c r="AR264" s="149"/>
      <c r="AS264" s="149"/>
      <c r="AT264" s="149"/>
    </row>
    <row r="265" spans="34:46" ht="18.75" hidden="1" x14ac:dyDescent="0.25">
      <c r="AH265" s="110"/>
      <c r="AI265" s="111"/>
      <c r="AJ265" s="110"/>
      <c r="AK265" s="224"/>
      <c r="AL265" s="149"/>
      <c r="AM265" s="106"/>
      <c r="AN265" s="149"/>
      <c r="AO265" s="149"/>
      <c r="AP265" s="149"/>
      <c r="AQ265" s="149"/>
      <c r="AR265" s="149"/>
      <c r="AS265" s="149"/>
      <c r="AT265" s="149"/>
    </row>
    <row r="266" spans="34:46" ht="18.75" hidden="1" x14ac:dyDescent="0.25">
      <c r="AH266" s="110"/>
      <c r="AI266" s="111"/>
      <c r="AJ266" s="110"/>
      <c r="AK266" s="224"/>
      <c r="AL266" s="149"/>
      <c r="AM266" s="106"/>
      <c r="AN266" s="149"/>
      <c r="AO266" s="149"/>
      <c r="AP266" s="149"/>
      <c r="AQ266" s="149"/>
      <c r="AR266" s="149"/>
      <c r="AS266" s="149"/>
      <c r="AT266" s="149"/>
    </row>
    <row r="267" spans="34:46" ht="18.75" hidden="1" x14ac:dyDescent="0.25">
      <c r="AH267" s="110"/>
      <c r="AI267" s="111"/>
      <c r="AJ267" s="110"/>
      <c r="AK267" s="224"/>
      <c r="AL267" s="149"/>
      <c r="AM267" s="106"/>
      <c r="AN267" s="149"/>
      <c r="AO267" s="149"/>
      <c r="AP267" s="149"/>
      <c r="AQ267" s="149"/>
      <c r="AR267" s="149"/>
      <c r="AS267" s="149"/>
      <c r="AT267" s="149"/>
    </row>
    <row r="268" spans="34:46" ht="18.75" hidden="1" x14ac:dyDescent="0.25">
      <c r="AH268" s="110"/>
      <c r="AI268" s="111"/>
      <c r="AJ268" s="110"/>
      <c r="AK268" s="224"/>
      <c r="AL268" s="149"/>
      <c r="AM268" s="106"/>
      <c r="AN268" s="149"/>
      <c r="AO268" s="149"/>
      <c r="AP268" s="149"/>
      <c r="AQ268" s="149"/>
      <c r="AR268" s="149"/>
      <c r="AS268" s="149"/>
      <c r="AT268" s="149"/>
    </row>
    <row r="269" spans="34:46" ht="18.75" hidden="1" x14ac:dyDescent="0.25">
      <c r="AH269" s="110"/>
      <c r="AI269" s="111"/>
      <c r="AJ269" s="110"/>
      <c r="AK269" s="224"/>
      <c r="AL269" s="149"/>
      <c r="AM269" s="106"/>
      <c r="AN269" s="149"/>
      <c r="AO269" s="149"/>
      <c r="AP269" s="149"/>
      <c r="AQ269" s="149"/>
      <c r="AR269" s="149"/>
      <c r="AS269" s="149"/>
      <c r="AT269" s="149"/>
    </row>
    <row r="270" spans="34:46" ht="18.75" hidden="1" x14ac:dyDescent="0.25">
      <c r="AH270" s="110"/>
      <c r="AI270" s="111"/>
      <c r="AJ270" s="110"/>
      <c r="AK270" s="224"/>
      <c r="AL270" s="149"/>
      <c r="AM270" s="106"/>
      <c r="AN270" s="149"/>
      <c r="AO270" s="149"/>
      <c r="AP270" s="149"/>
      <c r="AQ270" s="149"/>
      <c r="AR270" s="149"/>
      <c r="AS270" s="149"/>
      <c r="AT270" s="149"/>
    </row>
    <row r="271" spans="34:46" ht="18.75" hidden="1" x14ac:dyDescent="0.25">
      <c r="AH271" s="110"/>
      <c r="AI271" s="111"/>
      <c r="AJ271" s="110"/>
      <c r="AK271" s="224"/>
      <c r="AL271" s="149"/>
      <c r="AM271" s="106"/>
      <c r="AN271" s="149"/>
      <c r="AO271" s="149"/>
      <c r="AP271" s="149"/>
      <c r="AQ271" s="149"/>
      <c r="AR271" s="149"/>
      <c r="AS271" s="149"/>
      <c r="AT271" s="149"/>
    </row>
    <row r="272" spans="34:46" ht="18.75" hidden="1" x14ac:dyDescent="0.25">
      <c r="AH272" s="110"/>
      <c r="AI272" s="111"/>
      <c r="AJ272" s="110"/>
      <c r="AK272" s="224"/>
      <c r="AL272" s="149"/>
      <c r="AM272" s="106"/>
      <c r="AN272" s="149"/>
      <c r="AO272" s="149"/>
      <c r="AP272" s="149"/>
      <c r="AQ272" s="149"/>
      <c r="AR272" s="149"/>
      <c r="AS272" s="149"/>
      <c r="AT272" s="149"/>
    </row>
    <row r="273" spans="34:46" ht="18.75" hidden="1" x14ac:dyDescent="0.25">
      <c r="AH273" s="110"/>
      <c r="AI273" s="111"/>
      <c r="AJ273" s="110"/>
      <c r="AK273" s="224"/>
      <c r="AL273" s="149"/>
      <c r="AM273" s="106"/>
      <c r="AN273" s="149"/>
      <c r="AO273" s="149"/>
      <c r="AP273" s="149"/>
      <c r="AQ273" s="149"/>
      <c r="AR273" s="149"/>
      <c r="AS273" s="149"/>
      <c r="AT273" s="149"/>
    </row>
    <row r="274" spans="34:46" ht="18.75" hidden="1" x14ac:dyDescent="0.25">
      <c r="AH274" s="110"/>
      <c r="AI274" s="111"/>
      <c r="AJ274" s="110"/>
      <c r="AK274" s="224"/>
      <c r="AL274" s="149"/>
      <c r="AM274" s="106"/>
      <c r="AN274" s="149"/>
      <c r="AO274" s="149"/>
      <c r="AP274" s="149"/>
      <c r="AQ274" s="149"/>
      <c r="AR274" s="149"/>
      <c r="AS274" s="149"/>
      <c r="AT274" s="149"/>
    </row>
    <row r="275" spans="34:46" ht="18.75" hidden="1" x14ac:dyDescent="0.25">
      <c r="AH275" s="110"/>
      <c r="AI275" s="111"/>
      <c r="AJ275" s="110"/>
      <c r="AK275" s="224"/>
      <c r="AL275" s="149"/>
      <c r="AM275" s="106"/>
      <c r="AN275" s="149"/>
      <c r="AO275" s="149"/>
      <c r="AP275" s="149"/>
      <c r="AQ275" s="149"/>
      <c r="AR275" s="149"/>
      <c r="AS275" s="149"/>
      <c r="AT275" s="149"/>
    </row>
    <row r="276" spans="34:46" ht="18.75" hidden="1" x14ac:dyDescent="0.25">
      <c r="AH276" s="110"/>
      <c r="AI276" s="111"/>
      <c r="AJ276" s="110"/>
      <c r="AK276" s="224"/>
      <c r="AL276" s="149"/>
      <c r="AM276" s="106"/>
      <c r="AN276" s="149"/>
      <c r="AO276" s="149"/>
      <c r="AP276" s="149"/>
      <c r="AQ276" s="149"/>
      <c r="AR276" s="149"/>
      <c r="AS276" s="149"/>
      <c r="AT276" s="149"/>
    </row>
    <row r="277" spans="34:46" ht="18.75" hidden="1" x14ac:dyDescent="0.25">
      <c r="AH277" s="110"/>
      <c r="AI277" s="111"/>
      <c r="AJ277" s="110"/>
      <c r="AK277" s="224"/>
      <c r="AL277" s="149"/>
      <c r="AM277" s="106"/>
      <c r="AN277" s="149"/>
      <c r="AO277" s="149"/>
      <c r="AP277" s="149"/>
      <c r="AQ277" s="149"/>
      <c r="AR277" s="149"/>
      <c r="AS277" s="149"/>
      <c r="AT277" s="149"/>
    </row>
    <row r="278" spans="34:46" ht="18.75" hidden="1" x14ac:dyDescent="0.25">
      <c r="AH278" s="110"/>
      <c r="AI278" s="111"/>
      <c r="AJ278" s="110"/>
      <c r="AK278" s="224"/>
      <c r="AL278" s="149"/>
      <c r="AM278" s="106"/>
      <c r="AN278" s="149"/>
      <c r="AO278" s="149"/>
      <c r="AP278" s="149"/>
      <c r="AQ278" s="149"/>
      <c r="AR278" s="149"/>
      <c r="AS278" s="149"/>
      <c r="AT278" s="149"/>
    </row>
    <row r="279" spans="34:46" ht="18.75" hidden="1" x14ac:dyDescent="0.25">
      <c r="AH279" s="110"/>
      <c r="AI279" s="111"/>
      <c r="AJ279" s="110"/>
      <c r="AK279" s="224"/>
      <c r="AL279" s="149"/>
      <c r="AM279" s="106"/>
      <c r="AN279" s="149"/>
      <c r="AO279" s="149"/>
      <c r="AP279" s="149"/>
      <c r="AQ279" s="149"/>
      <c r="AR279" s="149"/>
      <c r="AS279" s="149"/>
      <c r="AT279" s="149"/>
    </row>
    <row r="280" spans="34:46" ht="18.75" hidden="1" x14ac:dyDescent="0.25">
      <c r="AH280" s="110"/>
      <c r="AI280" s="111"/>
      <c r="AJ280" s="110"/>
      <c r="AK280" s="224"/>
      <c r="AL280" s="149"/>
      <c r="AM280" s="106"/>
      <c r="AN280" s="149"/>
      <c r="AO280" s="149"/>
      <c r="AP280" s="149"/>
      <c r="AQ280" s="149"/>
      <c r="AR280" s="149"/>
      <c r="AS280" s="149"/>
      <c r="AT280" s="149"/>
    </row>
    <row r="281" spans="34:46" ht="18.75" hidden="1" x14ac:dyDescent="0.25">
      <c r="AH281" s="110"/>
      <c r="AI281" s="111"/>
      <c r="AJ281" s="110"/>
      <c r="AK281" s="224"/>
      <c r="AL281" s="149"/>
      <c r="AM281" s="106"/>
      <c r="AN281" s="149"/>
      <c r="AO281" s="149"/>
      <c r="AP281" s="149"/>
      <c r="AQ281" s="149"/>
      <c r="AR281" s="149"/>
      <c r="AS281" s="149"/>
      <c r="AT281" s="149"/>
    </row>
    <row r="282" spans="34:46" ht="18.75" hidden="1" x14ac:dyDescent="0.25">
      <c r="AH282" s="110"/>
      <c r="AI282" s="111"/>
      <c r="AJ282" s="110"/>
      <c r="AK282" s="224"/>
      <c r="AL282" s="149"/>
      <c r="AM282" s="106"/>
      <c r="AN282" s="149"/>
      <c r="AO282" s="149"/>
      <c r="AP282" s="149"/>
      <c r="AQ282" s="149"/>
      <c r="AR282" s="149"/>
      <c r="AS282" s="149"/>
      <c r="AT282" s="149"/>
    </row>
    <row r="283" spans="34:46" ht="18.75" hidden="1" x14ac:dyDescent="0.25">
      <c r="AH283" s="110"/>
      <c r="AI283" s="111"/>
      <c r="AJ283" s="110"/>
      <c r="AK283" s="224"/>
      <c r="AL283" s="149"/>
      <c r="AM283" s="106"/>
      <c r="AN283" s="149"/>
      <c r="AO283" s="149"/>
      <c r="AP283" s="149"/>
      <c r="AQ283" s="149"/>
      <c r="AR283" s="149"/>
      <c r="AS283" s="149"/>
      <c r="AT283" s="149"/>
    </row>
    <row r="284" spans="34:46" ht="18.75" hidden="1" x14ac:dyDescent="0.25">
      <c r="AH284" s="110"/>
      <c r="AI284" s="111"/>
      <c r="AJ284" s="110"/>
      <c r="AK284" s="224"/>
      <c r="AL284" s="149"/>
      <c r="AM284" s="106"/>
      <c r="AN284" s="149"/>
      <c r="AO284" s="149"/>
      <c r="AP284" s="149"/>
      <c r="AQ284" s="149"/>
      <c r="AR284" s="149"/>
      <c r="AS284" s="149"/>
      <c r="AT284" s="149"/>
    </row>
    <row r="285" spans="34:46" ht="18.75" hidden="1" x14ac:dyDescent="0.25">
      <c r="AH285" s="110"/>
      <c r="AI285" s="111"/>
      <c r="AJ285" s="110"/>
      <c r="AK285" s="224"/>
      <c r="AL285" s="149"/>
      <c r="AM285" s="106"/>
      <c r="AN285" s="149"/>
      <c r="AO285" s="149"/>
      <c r="AP285" s="149"/>
      <c r="AQ285" s="149"/>
      <c r="AR285" s="149"/>
      <c r="AS285" s="149"/>
      <c r="AT285" s="149"/>
    </row>
    <row r="286" spans="34:46" ht="18.75" hidden="1" x14ac:dyDescent="0.25">
      <c r="AH286" s="110"/>
      <c r="AI286" s="111"/>
      <c r="AJ286" s="110"/>
      <c r="AK286" s="224"/>
      <c r="AL286" s="149"/>
      <c r="AM286" s="106"/>
      <c r="AN286" s="149"/>
      <c r="AO286" s="149"/>
      <c r="AP286" s="149"/>
      <c r="AQ286" s="149"/>
      <c r="AR286" s="149"/>
      <c r="AS286" s="149"/>
      <c r="AT286" s="149"/>
    </row>
    <row r="287" spans="34:46" hidden="1" x14ac:dyDescent="0.25">
      <c r="AH287" s="110"/>
      <c r="AI287" s="111"/>
      <c r="AJ287" s="110"/>
      <c r="AK287" s="224"/>
      <c r="AL287" s="149"/>
      <c r="AM287" s="149"/>
      <c r="AN287" s="149"/>
      <c r="AO287" s="149"/>
      <c r="AP287" s="149"/>
      <c r="AQ287" s="149"/>
      <c r="AR287" s="149"/>
      <c r="AS287" s="149"/>
      <c r="AT287" s="149"/>
    </row>
    <row r="288" spans="34:46" hidden="1" x14ac:dyDescent="0.25">
      <c r="AH288" s="110"/>
      <c r="AI288" s="111"/>
      <c r="AJ288" s="110"/>
      <c r="AK288" s="224"/>
      <c r="AL288" s="149"/>
      <c r="AM288" s="149"/>
      <c r="AN288" s="149"/>
      <c r="AO288" s="149"/>
      <c r="AP288" s="149"/>
      <c r="AQ288" s="149"/>
      <c r="AR288" s="149"/>
      <c r="AS288" s="149"/>
      <c r="AT288" s="149"/>
    </row>
    <row r="289" spans="34:46" hidden="1" x14ac:dyDescent="0.25">
      <c r="AH289" s="110"/>
      <c r="AI289" s="111"/>
      <c r="AJ289" s="110"/>
      <c r="AK289" s="224"/>
      <c r="AL289" s="149"/>
      <c r="AM289" s="149"/>
      <c r="AN289" s="149"/>
      <c r="AO289" s="149"/>
      <c r="AP289" s="149"/>
      <c r="AQ289" s="149"/>
      <c r="AR289" s="149"/>
      <c r="AS289" s="149"/>
      <c r="AT289" s="149"/>
    </row>
    <row r="290" spans="34:46" hidden="1" x14ac:dyDescent="0.25">
      <c r="AH290" s="110"/>
      <c r="AI290" s="111"/>
      <c r="AJ290" s="110"/>
      <c r="AK290" s="224"/>
      <c r="AL290" s="149"/>
      <c r="AM290" s="149"/>
      <c r="AN290" s="149"/>
      <c r="AO290" s="149"/>
      <c r="AP290" s="149"/>
      <c r="AQ290" s="149"/>
      <c r="AR290" s="149"/>
      <c r="AS290" s="149"/>
      <c r="AT290" s="149"/>
    </row>
    <row r="291" spans="34:46" hidden="1" x14ac:dyDescent="0.25">
      <c r="AH291" s="110"/>
      <c r="AI291" s="111"/>
      <c r="AJ291" s="110"/>
      <c r="AK291" s="224"/>
      <c r="AL291" s="149"/>
      <c r="AM291" s="149"/>
      <c r="AN291" s="149"/>
      <c r="AO291" s="149"/>
      <c r="AP291" s="149"/>
      <c r="AQ291" s="149"/>
      <c r="AR291" s="149"/>
      <c r="AS291" s="149"/>
      <c r="AT291" s="149"/>
    </row>
    <row r="292" spans="34:46" hidden="1" x14ac:dyDescent="0.25">
      <c r="AH292" s="110"/>
      <c r="AI292" s="111"/>
      <c r="AJ292" s="110"/>
      <c r="AK292" s="224"/>
      <c r="AL292" s="149"/>
      <c r="AM292" s="149"/>
      <c r="AN292" s="149"/>
      <c r="AO292" s="149"/>
      <c r="AP292" s="149"/>
      <c r="AQ292" s="149"/>
      <c r="AR292" s="149"/>
      <c r="AS292" s="149"/>
      <c r="AT292" s="149"/>
    </row>
    <row r="293" spans="34:46" hidden="1" x14ac:dyDescent="0.25">
      <c r="AH293" s="110"/>
      <c r="AI293" s="111"/>
      <c r="AJ293" s="110"/>
      <c r="AK293" s="224"/>
      <c r="AL293" s="149"/>
      <c r="AM293" s="149"/>
      <c r="AN293" s="149"/>
      <c r="AO293" s="149"/>
      <c r="AP293" s="149"/>
      <c r="AQ293" s="149"/>
      <c r="AR293" s="149"/>
      <c r="AS293" s="149"/>
      <c r="AT293" s="149"/>
    </row>
    <row r="294" spans="34:46" hidden="1" x14ac:dyDescent="0.25">
      <c r="AH294" s="110"/>
      <c r="AI294" s="111"/>
      <c r="AJ294" s="110"/>
      <c r="AK294" s="224"/>
      <c r="AL294" s="149"/>
      <c r="AM294" s="149"/>
      <c r="AN294" s="149"/>
      <c r="AO294" s="149"/>
      <c r="AP294" s="149"/>
      <c r="AQ294" s="149"/>
      <c r="AR294" s="149"/>
      <c r="AS294" s="149"/>
      <c r="AT294" s="149"/>
    </row>
    <row r="295" spans="34:46" hidden="1" x14ac:dyDescent="0.25">
      <c r="AH295" s="110"/>
      <c r="AI295" s="111"/>
      <c r="AJ295" s="110"/>
      <c r="AK295" s="224"/>
      <c r="AL295" s="149"/>
      <c r="AM295" s="149"/>
      <c r="AN295" s="149"/>
      <c r="AO295" s="149"/>
      <c r="AP295" s="149"/>
      <c r="AQ295" s="149"/>
      <c r="AR295" s="149"/>
      <c r="AS295" s="149"/>
      <c r="AT295" s="149"/>
    </row>
    <row r="296" spans="34:46" hidden="1" x14ac:dyDescent="0.25">
      <c r="AH296" s="110"/>
      <c r="AI296" s="111"/>
      <c r="AJ296" s="110"/>
      <c r="AK296" s="224"/>
      <c r="AL296" s="149"/>
      <c r="AM296" s="149"/>
      <c r="AN296" s="149"/>
      <c r="AO296" s="149"/>
      <c r="AP296" s="149"/>
      <c r="AQ296" s="149"/>
      <c r="AR296" s="149"/>
      <c r="AS296" s="149"/>
      <c r="AT296" s="149"/>
    </row>
    <row r="297" spans="34:46" hidden="1" x14ac:dyDescent="0.25">
      <c r="AH297" s="110"/>
      <c r="AI297" s="111"/>
      <c r="AJ297" s="110"/>
      <c r="AK297" s="224"/>
      <c r="AL297" s="149"/>
      <c r="AM297" s="149"/>
      <c r="AN297" s="149"/>
      <c r="AO297" s="149"/>
      <c r="AP297" s="149"/>
      <c r="AQ297" s="149"/>
      <c r="AR297" s="149"/>
      <c r="AS297" s="149"/>
      <c r="AT297" s="149"/>
    </row>
    <row r="298" spans="34:46" hidden="1" x14ac:dyDescent="0.25">
      <c r="AH298" s="110"/>
      <c r="AI298" s="111"/>
      <c r="AJ298" s="110"/>
      <c r="AK298" s="224"/>
      <c r="AL298" s="149"/>
      <c r="AM298" s="149"/>
      <c r="AN298" s="149"/>
      <c r="AO298" s="149"/>
      <c r="AP298" s="149"/>
      <c r="AQ298" s="149"/>
      <c r="AR298" s="149"/>
      <c r="AS298" s="149"/>
      <c r="AT298" s="149"/>
    </row>
    <row r="299" spans="34:46" hidden="1" x14ac:dyDescent="0.25">
      <c r="AH299" s="110"/>
      <c r="AI299" s="111"/>
      <c r="AJ299" s="110"/>
      <c r="AK299" s="224"/>
      <c r="AL299" s="149"/>
      <c r="AM299" s="149"/>
      <c r="AN299" s="149"/>
      <c r="AO299" s="149"/>
      <c r="AP299" s="149"/>
      <c r="AQ299" s="149"/>
      <c r="AR299" s="149"/>
      <c r="AS299" s="149"/>
      <c r="AT299" s="149"/>
    </row>
    <row r="300" spans="34:46" hidden="1" x14ac:dyDescent="0.25">
      <c r="AH300" s="110"/>
      <c r="AI300" s="111"/>
      <c r="AJ300" s="110"/>
      <c r="AK300" s="224"/>
      <c r="AL300" s="149"/>
      <c r="AM300" s="149"/>
      <c r="AN300" s="149"/>
      <c r="AO300" s="149"/>
      <c r="AP300" s="149"/>
      <c r="AQ300" s="149"/>
      <c r="AR300" s="149"/>
      <c r="AS300" s="149"/>
      <c r="AT300" s="149"/>
    </row>
    <row r="301" spans="34:46" hidden="1" x14ac:dyDescent="0.25">
      <c r="AH301" s="110"/>
      <c r="AI301" s="111"/>
      <c r="AJ301" s="110"/>
      <c r="AK301" s="224"/>
      <c r="AL301" s="149"/>
      <c r="AM301" s="149"/>
      <c r="AN301" s="149"/>
      <c r="AO301" s="149"/>
      <c r="AP301" s="149"/>
      <c r="AQ301" s="149"/>
      <c r="AR301" s="149"/>
      <c r="AS301" s="149"/>
      <c r="AT301" s="149"/>
    </row>
    <row r="302" spans="34:46" hidden="1" x14ac:dyDescent="0.25">
      <c r="AH302" s="110"/>
      <c r="AI302" s="111"/>
      <c r="AJ302" s="110"/>
      <c r="AK302" s="224"/>
      <c r="AL302" s="149"/>
      <c r="AM302" s="149"/>
      <c r="AN302" s="149"/>
      <c r="AO302" s="149"/>
      <c r="AP302" s="149"/>
      <c r="AQ302" s="149"/>
      <c r="AR302" s="149"/>
      <c r="AS302" s="149"/>
      <c r="AT302" s="149"/>
    </row>
    <row r="303" spans="34:46" hidden="1" x14ac:dyDescent="0.25">
      <c r="AH303" s="110"/>
      <c r="AI303" s="111"/>
      <c r="AJ303" s="110"/>
      <c r="AK303" s="224"/>
      <c r="AL303" s="149"/>
      <c r="AM303" s="149"/>
      <c r="AN303" s="149"/>
      <c r="AO303" s="149"/>
      <c r="AP303" s="149"/>
      <c r="AQ303" s="149"/>
      <c r="AR303" s="149"/>
      <c r="AS303" s="149"/>
      <c r="AT303" s="149"/>
    </row>
    <row r="304" spans="34:46" hidden="1" x14ac:dyDescent="0.25">
      <c r="AH304" s="110"/>
      <c r="AI304" s="111"/>
      <c r="AJ304" s="110"/>
      <c r="AK304" s="224"/>
      <c r="AL304" s="149"/>
      <c r="AM304" s="149"/>
      <c r="AN304" s="149"/>
      <c r="AO304" s="149"/>
      <c r="AP304" s="149"/>
      <c r="AQ304" s="149"/>
      <c r="AR304" s="149"/>
      <c r="AS304" s="149"/>
      <c r="AT304" s="149"/>
    </row>
    <row r="305" spans="34:46" hidden="1" x14ac:dyDescent="0.25">
      <c r="AH305" s="110"/>
      <c r="AI305" s="111"/>
      <c r="AJ305" s="110"/>
      <c r="AK305" s="224"/>
      <c r="AL305" s="149"/>
      <c r="AM305" s="149"/>
      <c r="AN305" s="149"/>
      <c r="AO305" s="149"/>
      <c r="AP305" s="149"/>
      <c r="AQ305" s="149"/>
      <c r="AR305" s="149"/>
      <c r="AS305" s="149"/>
      <c r="AT305" s="149"/>
    </row>
    <row r="306" spans="34:46" hidden="1" x14ac:dyDescent="0.25">
      <c r="AH306" s="110"/>
      <c r="AI306" s="111"/>
      <c r="AJ306" s="110"/>
      <c r="AK306" s="224"/>
      <c r="AL306" s="149"/>
      <c r="AM306" s="149"/>
      <c r="AN306" s="149"/>
      <c r="AO306" s="149"/>
      <c r="AP306" s="149"/>
      <c r="AQ306" s="149"/>
      <c r="AR306" s="149"/>
      <c r="AS306" s="149"/>
      <c r="AT306" s="149"/>
    </row>
    <row r="307" spans="34:46" hidden="1" x14ac:dyDescent="0.25">
      <c r="AH307" s="110"/>
      <c r="AI307" s="111"/>
      <c r="AJ307" s="110"/>
      <c r="AK307" s="224"/>
      <c r="AL307" s="149"/>
      <c r="AM307" s="149"/>
      <c r="AN307" s="149"/>
      <c r="AO307" s="149"/>
      <c r="AP307" s="149"/>
      <c r="AQ307" s="149"/>
      <c r="AR307" s="149"/>
      <c r="AS307" s="149"/>
      <c r="AT307" s="149"/>
    </row>
    <row r="308" spans="34:46" hidden="1" x14ac:dyDescent="0.25">
      <c r="AH308" s="110"/>
      <c r="AI308" s="111"/>
      <c r="AJ308" s="110"/>
      <c r="AK308" s="224"/>
      <c r="AL308" s="149"/>
      <c r="AM308" s="149"/>
      <c r="AN308" s="149"/>
      <c r="AO308" s="149"/>
      <c r="AP308" s="149"/>
      <c r="AQ308" s="149"/>
      <c r="AR308" s="149"/>
      <c r="AS308" s="149"/>
      <c r="AT308" s="149"/>
    </row>
    <row r="309" spans="34:46" hidden="1" x14ac:dyDescent="0.25">
      <c r="AH309" s="110"/>
      <c r="AI309" s="111"/>
      <c r="AJ309" s="110"/>
      <c r="AK309" s="224"/>
      <c r="AL309" s="149"/>
      <c r="AM309" s="149"/>
      <c r="AN309" s="149"/>
      <c r="AO309" s="149"/>
      <c r="AP309" s="149"/>
      <c r="AQ309" s="149"/>
      <c r="AR309" s="149"/>
      <c r="AS309" s="149"/>
      <c r="AT309" s="149"/>
    </row>
    <row r="310" spans="34:46" hidden="1" x14ac:dyDescent="0.25">
      <c r="AH310" s="110"/>
      <c r="AI310" s="111"/>
      <c r="AJ310" s="110"/>
      <c r="AK310" s="224"/>
      <c r="AL310" s="149"/>
      <c r="AM310" s="149"/>
      <c r="AN310" s="149"/>
      <c r="AO310" s="149"/>
      <c r="AP310" s="149"/>
      <c r="AQ310" s="149"/>
      <c r="AR310" s="149"/>
      <c r="AS310" s="149"/>
      <c r="AT310" s="149"/>
    </row>
    <row r="311" spans="34:46" hidden="1" x14ac:dyDescent="0.25">
      <c r="AH311" s="110"/>
      <c r="AI311" s="111"/>
      <c r="AJ311" s="110"/>
      <c r="AK311" s="224"/>
      <c r="AL311" s="149"/>
      <c r="AM311" s="149"/>
      <c r="AN311" s="149"/>
      <c r="AO311" s="149"/>
      <c r="AP311" s="149"/>
      <c r="AQ311" s="149"/>
      <c r="AR311" s="149"/>
      <c r="AS311" s="149"/>
      <c r="AT311" s="149"/>
    </row>
    <row r="312" spans="34:46" hidden="1" x14ac:dyDescent="0.25">
      <c r="AH312" s="110"/>
      <c r="AI312" s="111"/>
      <c r="AJ312" s="110"/>
      <c r="AK312" s="224"/>
      <c r="AL312" s="149"/>
      <c r="AM312" s="149"/>
      <c r="AN312" s="149"/>
      <c r="AO312" s="149"/>
      <c r="AP312" s="149"/>
      <c r="AQ312" s="149"/>
      <c r="AR312" s="149"/>
      <c r="AS312" s="149"/>
      <c r="AT312" s="149"/>
    </row>
    <row r="313" spans="34:46" hidden="1" x14ac:dyDescent="0.25">
      <c r="AH313" s="110"/>
      <c r="AI313" s="111"/>
      <c r="AJ313" s="110"/>
      <c r="AK313" s="224"/>
      <c r="AL313" s="149"/>
      <c r="AM313" s="149"/>
      <c r="AN313" s="149"/>
      <c r="AO313" s="149"/>
      <c r="AP313" s="149"/>
      <c r="AQ313" s="149"/>
      <c r="AR313" s="149"/>
      <c r="AS313" s="149"/>
      <c r="AT313" s="149"/>
    </row>
    <row r="314" spans="34:46" hidden="1" x14ac:dyDescent="0.25">
      <c r="AH314" s="110"/>
      <c r="AI314" s="111"/>
      <c r="AJ314" s="110"/>
      <c r="AK314" s="224"/>
      <c r="AL314" s="149"/>
      <c r="AM314" s="149"/>
      <c r="AN314" s="149"/>
      <c r="AO314" s="149"/>
      <c r="AP314" s="149"/>
      <c r="AQ314" s="149"/>
      <c r="AR314" s="149"/>
      <c r="AS314" s="149"/>
      <c r="AT314" s="149"/>
    </row>
    <row r="315" spans="34:46" hidden="1" x14ac:dyDescent="0.25">
      <c r="AH315" s="110"/>
      <c r="AI315" s="111"/>
      <c r="AJ315" s="110"/>
      <c r="AK315" s="224"/>
      <c r="AL315" s="149"/>
      <c r="AM315" s="149"/>
      <c r="AN315" s="149"/>
      <c r="AO315" s="149"/>
      <c r="AP315" s="149"/>
      <c r="AQ315" s="149"/>
      <c r="AR315" s="149"/>
      <c r="AS315" s="149"/>
      <c r="AT315" s="149"/>
    </row>
    <row r="316" spans="34:46" hidden="1" x14ac:dyDescent="0.25">
      <c r="AH316" s="110"/>
      <c r="AI316" s="111"/>
      <c r="AJ316" s="110"/>
      <c r="AK316" s="224"/>
      <c r="AL316" s="149"/>
      <c r="AM316" s="149"/>
      <c r="AN316" s="149"/>
      <c r="AO316" s="149"/>
      <c r="AP316" s="149"/>
      <c r="AQ316" s="149"/>
      <c r="AR316" s="149"/>
      <c r="AS316" s="149"/>
      <c r="AT316" s="149"/>
    </row>
    <row r="317" spans="34:46" hidden="1" x14ac:dyDescent="0.25">
      <c r="AH317" s="110"/>
      <c r="AI317" s="111"/>
      <c r="AJ317" s="110"/>
      <c r="AK317" s="224"/>
      <c r="AL317" s="149"/>
      <c r="AM317" s="149"/>
      <c r="AN317" s="149"/>
      <c r="AO317" s="149"/>
      <c r="AP317" s="149"/>
      <c r="AQ317" s="149"/>
      <c r="AR317" s="149"/>
      <c r="AS317" s="149"/>
      <c r="AT317" s="149"/>
    </row>
    <row r="318" spans="34:46" hidden="1" x14ac:dyDescent="0.25">
      <c r="AH318" s="110"/>
      <c r="AI318" s="111"/>
      <c r="AJ318" s="110"/>
      <c r="AK318" s="224"/>
      <c r="AL318" s="149"/>
      <c r="AM318" s="149"/>
      <c r="AN318" s="149"/>
      <c r="AO318" s="149"/>
      <c r="AP318" s="149"/>
      <c r="AQ318" s="149"/>
      <c r="AR318" s="149"/>
      <c r="AS318" s="149"/>
      <c r="AT318" s="149"/>
    </row>
    <row r="319" spans="34:46" hidden="1" x14ac:dyDescent="0.25">
      <c r="AH319" s="110"/>
      <c r="AI319" s="111"/>
      <c r="AJ319" s="110"/>
      <c r="AK319" s="224"/>
      <c r="AL319" s="149"/>
      <c r="AM319" s="149"/>
      <c r="AN319" s="149"/>
      <c r="AO319" s="149"/>
      <c r="AP319" s="149"/>
      <c r="AQ319" s="149"/>
      <c r="AR319" s="149"/>
      <c r="AS319" s="149"/>
      <c r="AT319" s="149"/>
    </row>
    <row r="320" spans="34:46" hidden="1" x14ac:dyDescent="0.25">
      <c r="AH320" s="110"/>
      <c r="AI320" s="111"/>
      <c r="AJ320" s="110"/>
      <c r="AK320" s="224"/>
      <c r="AL320" s="149"/>
      <c r="AM320" s="149"/>
      <c r="AN320" s="149"/>
      <c r="AO320" s="149"/>
      <c r="AP320" s="149"/>
      <c r="AQ320" s="149"/>
      <c r="AR320" s="149"/>
      <c r="AS320" s="149"/>
      <c r="AT320" s="149"/>
    </row>
    <row r="321" spans="34:46" hidden="1" x14ac:dyDescent="0.25">
      <c r="AH321" s="110"/>
      <c r="AI321" s="111"/>
      <c r="AJ321" s="110"/>
      <c r="AK321" s="224"/>
      <c r="AL321" s="149"/>
      <c r="AM321" s="149"/>
      <c r="AN321" s="149"/>
      <c r="AO321" s="149"/>
      <c r="AP321" s="149"/>
      <c r="AQ321" s="149"/>
      <c r="AR321" s="149"/>
      <c r="AS321" s="149"/>
      <c r="AT321" s="149"/>
    </row>
    <row r="322" spans="34:46" hidden="1" x14ac:dyDescent="0.25">
      <c r="AH322" s="110"/>
      <c r="AI322" s="111"/>
      <c r="AJ322" s="110"/>
      <c r="AK322" s="224"/>
      <c r="AL322" s="149"/>
      <c r="AM322" s="149"/>
      <c r="AN322" s="149"/>
      <c r="AO322" s="149"/>
      <c r="AP322" s="149"/>
      <c r="AQ322" s="149"/>
      <c r="AR322" s="149"/>
      <c r="AS322" s="149"/>
      <c r="AT322" s="149"/>
    </row>
    <row r="323" spans="34:46" hidden="1" x14ac:dyDescent="0.25">
      <c r="AH323" s="110"/>
      <c r="AI323" s="111"/>
      <c r="AJ323" s="110"/>
      <c r="AK323" s="224"/>
      <c r="AL323" s="149"/>
      <c r="AM323" s="149"/>
      <c r="AN323" s="149"/>
      <c r="AO323" s="149"/>
      <c r="AP323" s="149"/>
      <c r="AQ323" s="149"/>
      <c r="AR323" s="149"/>
      <c r="AS323" s="149"/>
      <c r="AT323" s="149"/>
    </row>
    <row r="324" spans="34:46" hidden="1" x14ac:dyDescent="0.25">
      <c r="AH324" s="110"/>
      <c r="AI324" s="111"/>
      <c r="AJ324" s="110"/>
      <c r="AK324" s="224"/>
      <c r="AL324" s="149"/>
      <c r="AM324" s="149"/>
      <c r="AN324" s="149"/>
      <c r="AO324" s="149"/>
      <c r="AP324" s="149"/>
      <c r="AQ324" s="149"/>
      <c r="AR324" s="149"/>
      <c r="AS324" s="149"/>
      <c r="AT324" s="149"/>
    </row>
    <row r="325" spans="34:46" hidden="1" x14ac:dyDescent="0.25">
      <c r="AH325" s="110"/>
      <c r="AI325" s="111"/>
      <c r="AJ325" s="110"/>
      <c r="AK325" s="224"/>
      <c r="AL325" s="149"/>
      <c r="AM325" s="149"/>
      <c r="AN325" s="149"/>
      <c r="AO325" s="149"/>
      <c r="AP325" s="149"/>
      <c r="AQ325" s="149"/>
      <c r="AR325" s="149"/>
      <c r="AS325" s="149"/>
      <c r="AT325" s="149"/>
    </row>
    <row r="326" spans="34:46" hidden="1" x14ac:dyDescent="0.25">
      <c r="AH326" s="110"/>
      <c r="AI326" s="111"/>
      <c r="AJ326" s="110"/>
      <c r="AK326" s="224"/>
      <c r="AL326" s="149"/>
      <c r="AM326" s="149"/>
      <c r="AN326" s="149"/>
      <c r="AO326" s="149"/>
      <c r="AP326" s="149"/>
      <c r="AQ326" s="149"/>
      <c r="AR326" s="149"/>
      <c r="AS326" s="149"/>
      <c r="AT326" s="149"/>
    </row>
    <row r="327" spans="34:46" hidden="1" x14ac:dyDescent="0.25">
      <c r="AH327" s="110"/>
      <c r="AI327" s="111"/>
      <c r="AJ327" s="110"/>
      <c r="AK327" s="224"/>
      <c r="AL327" s="149"/>
      <c r="AM327" s="149"/>
      <c r="AN327" s="149"/>
      <c r="AO327" s="149"/>
      <c r="AP327" s="149"/>
      <c r="AQ327" s="149"/>
      <c r="AR327" s="149"/>
      <c r="AS327" s="149"/>
      <c r="AT327" s="149"/>
    </row>
    <row r="328" spans="34:46" hidden="1" x14ac:dyDescent="0.25">
      <c r="AH328" s="110"/>
      <c r="AI328" s="111"/>
      <c r="AJ328" s="110"/>
      <c r="AK328" s="224"/>
      <c r="AL328" s="149"/>
      <c r="AM328" s="149"/>
      <c r="AN328" s="149"/>
      <c r="AO328" s="149"/>
      <c r="AP328" s="149"/>
      <c r="AQ328" s="149"/>
      <c r="AR328" s="149"/>
      <c r="AS328" s="149"/>
      <c r="AT328" s="149"/>
    </row>
    <row r="329" spans="34:46" hidden="1" x14ac:dyDescent="0.25">
      <c r="AH329" s="110"/>
      <c r="AI329" s="111"/>
      <c r="AJ329" s="110"/>
      <c r="AK329" s="224"/>
      <c r="AL329" s="149"/>
      <c r="AM329" s="149"/>
      <c r="AN329" s="149"/>
      <c r="AO329" s="149"/>
      <c r="AP329" s="149"/>
      <c r="AQ329" s="149"/>
      <c r="AR329" s="149"/>
      <c r="AS329" s="149"/>
      <c r="AT329" s="149"/>
    </row>
    <row r="330" spans="34:46" hidden="1" x14ac:dyDescent="0.25">
      <c r="AH330" s="110"/>
      <c r="AI330" s="111"/>
      <c r="AJ330" s="110"/>
      <c r="AK330" s="224"/>
      <c r="AL330" s="149"/>
      <c r="AM330" s="149"/>
      <c r="AN330" s="149"/>
      <c r="AO330" s="149"/>
      <c r="AP330" s="149"/>
      <c r="AQ330" s="149"/>
      <c r="AR330" s="149"/>
      <c r="AS330" s="149"/>
      <c r="AT330" s="149"/>
    </row>
    <row r="331" spans="34:46" hidden="1" x14ac:dyDescent="0.25">
      <c r="AH331" s="110"/>
      <c r="AI331" s="111"/>
      <c r="AJ331" s="110"/>
      <c r="AK331" s="224"/>
      <c r="AL331" s="149"/>
      <c r="AM331" s="149"/>
      <c r="AN331" s="149"/>
      <c r="AO331" s="149"/>
      <c r="AP331" s="149"/>
      <c r="AQ331" s="149"/>
      <c r="AR331" s="149"/>
      <c r="AS331" s="149"/>
      <c r="AT331" s="149"/>
    </row>
    <row r="332" spans="34:46" hidden="1" x14ac:dyDescent="0.25">
      <c r="AH332" s="110"/>
      <c r="AI332" s="111"/>
      <c r="AJ332" s="110"/>
      <c r="AK332" s="224"/>
      <c r="AL332" s="149"/>
      <c r="AM332" s="149"/>
      <c r="AN332" s="149"/>
      <c r="AO332" s="149"/>
      <c r="AP332" s="149"/>
      <c r="AQ332" s="149"/>
      <c r="AR332" s="149"/>
      <c r="AS332" s="149"/>
      <c r="AT332" s="149"/>
    </row>
    <row r="333" spans="34:46" hidden="1" x14ac:dyDescent="0.25">
      <c r="AH333" s="110"/>
      <c r="AI333" s="111"/>
      <c r="AJ333" s="110"/>
      <c r="AK333" s="224"/>
      <c r="AL333" s="149"/>
      <c r="AM333" s="149"/>
      <c r="AN333" s="149"/>
      <c r="AO333" s="149"/>
      <c r="AP333" s="149"/>
      <c r="AQ333" s="149"/>
      <c r="AR333" s="149"/>
      <c r="AS333" s="149"/>
      <c r="AT333" s="149"/>
    </row>
    <row r="334" spans="34:46" hidden="1" x14ac:dyDescent="0.25">
      <c r="AH334" s="110"/>
      <c r="AI334" s="111"/>
      <c r="AJ334" s="110"/>
      <c r="AK334" s="224"/>
      <c r="AL334" s="149"/>
      <c r="AM334" s="149"/>
      <c r="AN334" s="149"/>
      <c r="AO334" s="149"/>
      <c r="AP334" s="149"/>
      <c r="AQ334" s="149"/>
      <c r="AR334" s="149"/>
      <c r="AS334" s="149"/>
      <c r="AT334" s="149"/>
    </row>
    <row r="335" spans="34:46" hidden="1" x14ac:dyDescent="0.25">
      <c r="AH335" s="110"/>
      <c r="AI335" s="111"/>
      <c r="AJ335" s="110"/>
      <c r="AK335" s="224"/>
      <c r="AL335" s="149"/>
      <c r="AM335" s="149"/>
      <c r="AN335" s="149"/>
      <c r="AO335" s="149"/>
      <c r="AP335" s="149"/>
      <c r="AQ335" s="149"/>
      <c r="AR335" s="149"/>
      <c r="AS335" s="149"/>
      <c r="AT335" s="149"/>
    </row>
    <row r="336" spans="34:46" hidden="1" x14ac:dyDescent="0.25">
      <c r="AH336" s="110"/>
      <c r="AI336" s="111"/>
      <c r="AJ336" s="110"/>
      <c r="AK336" s="224"/>
      <c r="AL336" s="149"/>
      <c r="AM336" s="149"/>
      <c r="AN336" s="149"/>
      <c r="AO336" s="149"/>
      <c r="AP336" s="149"/>
      <c r="AQ336" s="149"/>
      <c r="AR336" s="149"/>
      <c r="AS336" s="149"/>
      <c r="AT336" s="149"/>
    </row>
    <row r="337" spans="34:46" hidden="1" x14ac:dyDescent="0.25">
      <c r="AH337" s="110"/>
      <c r="AI337" s="111"/>
      <c r="AJ337" s="110"/>
      <c r="AK337" s="224"/>
      <c r="AL337" s="149"/>
      <c r="AM337" s="149"/>
      <c r="AN337" s="149"/>
      <c r="AO337" s="149"/>
      <c r="AP337" s="149"/>
      <c r="AQ337" s="149"/>
      <c r="AR337" s="149"/>
      <c r="AS337" s="149"/>
      <c r="AT337" s="149"/>
    </row>
    <row r="338" spans="34:46" hidden="1" x14ac:dyDescent="0.25">
      <c r="AH338" s="110"/>
      <c r="AI338" s="111"/>
      <c r="AJ338" s="110"/>
      <c r="AK338" s="224"/>
      <c r="AL338" s="149"/>
      <c r="AM338" s="149"/>
      <c r="AN338" s="149"/>
      <c r="AO338" s="149"/>
      <c r="AP338" s="149"/>
      <c r="AQ338" s="149"/>
      <c r="AR338" s="149"/>
      <c r="AS338" s="149"/>
      <c r="AT338" s="149"/>
    </row>
    <row r="339" spans="34:46" hidden="1" x14ac:dyDescent="0.25">
      <c r="AH339" s="110"/>
      <c r="AI339" s="111"/>
      <c r="AJ339" s="110"/>
      <c r="AK339" s="224"/>
      <c r="AL339" s="149"/>
      <c r="AM339" s="149"/>
      <c r="AN339" s="149"/>
      <c r="AO339" s="149"/>
      <c r="AP339" s="149"/>
      <c r="AQ339" s="149"/>
      <c r="AR339" s="149"/>
      <c r="AS339" s="149"/>
      <c r="AT339" s="149"/>
    </row>
    <row r="340" spans="34:46" hidden="1" x14ac:dyDescent="0.25">
      <c r="AH340" s="110"/>
      <c r="AI340" s="111"/>
      <c r="AJ340" s="110"/>
      <c r="AK340" s="224"/>
      <c r="AL340" s="149"/>
      <c r="AM340" s="149"/>
      <c r="AN340" s="149"/>
      <c r="AO340" s="149"/>
      <c r="AP340" s="149"/>
      <c r="AQ340" s="149"/>
      <c r="AR340" s="149"/>
      <c r="AS340" s="149"/>
      <c r="AT340" s="149"/>
    </row>
    <row r="341" spans="34:46" hidden="1" x14ac:dyDescent="0.25">
      <c r="AH341" s="110"/>
      <c r="AI341" s="111"/>
      <c r="AJ341" s="110"/>
      <c r="AK341" s="224"/>
      <c r="AL341" s="149"/>
      <c r="AM341" s="149"/>
      <c r="AN341" s="149"/>
      <c r="AO341" s="149"/>
      <c r="AP341" s="149"/>
      <c r="AQ341" s="149"/>
      <c r="AR341" s="149"/>
      <c r="AS341" s="149"/>
      <c r="AT341" s="149"/>
    </row>
    <row r="342" spans="34:46" hidden="1" x14ac:dyDescent="0.25">
      <c r="AH342" s="110"/>
      <c r="AI342" s="111"/>
      <c r="AJ342" s="110"/>
      <c r="AK342" s="224"/>
      <c r="AL342" s="149"/>
      <c r="AM342" s="149"/>
      <c r="AN342" s="149"/>
      <c r="AO342" s="149"/>
      <c r="AP342" s="149"/>
      <c r="AQ342" s="149"/>
      <c r="AR342" s="149"/>
      <c r="AS342" s="149"/>
      <c r="AT342" s="149"/>
    </row>
    <row r="343" spans="34:46" hidden="1" x14ac:dyDescent="0.25">
      <c r="AH343" s="110"/>
      <c r="AI343" s="111"/>
      <c r="AJ343" s="110"/>
      <c r="AK343" s="224"/>
      <c r="AL343" s="149"/>
      <c r="AM343" s="149"/>
      <c r="AN343" s="149"/>
      <c r="AO343" s="149"/>
      <c r="AP343" s="149"/>
      <c r="AQ343" s="149"/>
      <c r="AR343" s="149"/>
      <c r="AS343" s="149"/>
      <c r="AT343" s="149"/>
    </row>
    <row r="344" spans="34:46" hidden="1" x14ac:dyDescent="0.25">
      <c r="AH344" s="110"/>
      <c r="AI344" s="111"/>
      <c r="AJ344" s="110"/>
      <c r="AK344" s="224"/>
      <c r="AL344" s="149"/>
      <c r="AM344" s="149"/>
      <c r="AN344" s="149"/>
      <c r="AO344" s="149"/>
      <c r="AP344" s="149"/>
      <c r="AQ344" s="149"/>
      <c r="AR344" s="149"/>
      <c r="AS344" s="149"/>
      <c r="AT344" s="149"/>
    </row>
    <row r="345" spans="34:46" hidden="1" x14ac:dyDescent="0.25">
      <c r="AH345" s="110"/>
      <c r="AI345" s="111"/>
      <c r="AJ345" s="110"/>
      <c r="AK345" s="224"/>
      <c r="AL345" s="149"/>
      <c r="AM345" s="149"/>
      <c r="AN345" s="149"/>
      <c r="AO345" s="149"/>
      <c r="AP345" s="149"/>
      <c r="AQ345" s="149"/>
      <c r="AR345" s="149"/>
      <c r="AS345" s="149"/>
      <c r="AT345" s="149"/>
    </row>
    <row r="346" spans="34:46" hidden="1" x14ac:dyDescent="0.25">
      <c r="AH346" s="110"/>
      <c r="AI346" s="111"/>
      <c r="AJ346" s="110"/>
      <c r="AK346" s="224"/>
      <c r="AL346" s="149"/>
      <c r="AM346" s="149"/>
      <c r="AN346" s="149"/>
      <c r="AO346" s="149"/>
      <c r="AP346" s="149"/>
      <c r="AQ346" s="149"/>
      <c r="AR346" s="149"/>
      <c r="AS346" s="149"/>
      <c r="AT346" s="149"/>
    </row>
    <row r="347" spans="34:46" hidden="1" x14ac:dyDescent="0.25">
      <c r="AH347" s="110"/>
      <c r="AI347" s="111"/>
      <c r="AJ347" s="110"/>
      <c r="AK347" s="224"/>
      <c r="AL347" s="149"/>
      <c r="AM347" s="149"/>
      <c r="AN347" s="149"/>
      <c r="AO347" s="149"/>
      <c r="AP347" s="149"/>
      <c r="AQ347" s="149"/>
      <c r="AR347" s="149"/>
      <c r="AS347" s="149"/>
      <c r="AT347" s="149"/>
    </row>
    <row r="348" spans="34:46" hidden="1" x14ac:dyDescent="0.25">
      <c r="AH348" s="110"/>
      <c r="AI348" s="111"/>
      <c r="AJ348" s="110"/>
      <c r="AK348" s="224"/>
      <c r="AL348" s="149"/>
      <c r="AM348" s="149"/>
      <c r="AN348" s="149"/>
      <c r="AO348" s="149"/>
      <c r="AP348" s="149"/>
      <c r="AQ348" s="149"/>
      <c r="AR348" s="149"/>
      <c r="AS348" s="149"/>
      <c r="AT348" s="149"/>
    </row>
    <row r="349" spans="34:46" hidden="1" x14ac:dyDescent="0.25">
      <c r="AH349" s="110"/>
      <c r="AI349" s="111"/>
      <c r="AJ349" s="110"/>
      <c r="AK349" s="224"/>
      <c r="AL349" s="149"/>
      <c r="AM349" s="149"/>
      <c r="AN349" s="149"/>
      <c r="AO349" s="149"/>
      <c r="AP349" s="149"/>
      <c r="AQ349" s="149"/>
      <c r="AR349" s="149"/>
      <c r="AS349" s="149"/>
      <c r="AT349" s="149"/>
    </row>
    <row r="350" spans="34:46" hidden="1" x14ac:dyDescent="0.25">
      <c r="AH350" s="110"/>
      <c r="AI350" s="111"/>
      <c r="AJ350" s="110"/>
      <c r="AK350" s="224"/>
      <c r="AL350" s="149"/>
      <c r="AM350" s="149"/>
      <c r="AN350" s="149"/>
      <c r="AO350" s="149"/>
      <c r="AP350" s="149"/>
      <c r="AQ350" s="149"/>
      <c r="AR350" s="149"/>
      <c r="AS350" s="149"/>
      <c r="AT350" s="149"/>
    </row>
    <row r="351" spans="34:46" hidden="1" x14ac:dyDescent="0.25">
      <c r="AH351" s="110"/>
      <c r="AI351" s="111"/>
      <c r="AJ351" s="110"/>
      <c r="AK351" s="224"/>
      <c r="AL351" s="149"/>
      <c r="AM351" s="149"/>
      <c r="AN351" s="149"/>
      <c r="AO351" s="149"/>
      <c r="AP351" s="149"/>
      <c r="AQ351" s="149"/>
      <c r="AR351" s="149"/>
      <c r="AS351" s="149"/>
      <c r="AT351" s="149"/>
    </row>
    <row r="352" spans="34:46" hidden="1" x14ac:dyDescent="0.25">
      <c r="AH352" s="110"/>
      <c r="AI352" s="111"/>
      <c r="AJ352" s="110"/>
      <c r="AK352" s="224"/>
      <c r="AL352" s="149"/>
      <c r="AM352" s="149"/>
      <c r="AN352" s="149"/>
      <c r="AO352" s="149"/>
      <c r="AP352" s="149"/>
      <c r="AQ352" s="149"/>
      <c r="AR352" s="149"/>
      <c r="AS352" s="149"/>
      <c r="AT352" s="149"/>
    </row>
    <row r="353" spans="34:46" hidden="1" x14ac:dyDescent="0.25">
      <c r="AH353" s="110"/>
      <c r="AI353" s="111"/>
      <c r="AJ353" s="110"/>
      <c r="AK353" s="224"/>
      <c r="AL353" s="149"/>
      <c r="AM353" s="149"/>
      <c r="AN353" s="149"/>
      <c r="AO353" s="149"/>
      <c r="AP353" s="149"/>
      <c r="AQ353" s="149"/>
      <c r="AR353" s="149"/>
      <c r="AS353" s="149"/>
      <c r="AT353" s="149"/>
    </row>
    <row r="354" spans="34:46" hidden="1" x14ac:dyDescent="0.25">
      <c r="AH354" s="110"/>
      <c r="AI354" s="111"/>
      <c r="AJ354" s="110"/>
      <c r="AK354" s="224"/>
      <c r="AL354" s="149"/>
      <c r="AM354" s="149"/>
      <c r="AN354" s="149"/>
      <c r="AO354" s="149"/>
      <c r="AP354" s="149"/>
      <c r="AQ354" s="149"/>
      <c r="AR354" s="149"/>
      <c r="AS354" s="149"/>
      <c r="AT354" s="149"/>
    </row>
    <row r="355" spans="34:46" hidden="1" x14ac:dyDescent="0.25">
      <c r="AH355" s="110"/>
      <c r="AI355" s="111"/>
      <c r="AJ355" s="110"/>
      <c r="AK355" s="224"/>
      <c r="AL355" s="149"/>
      <c r="AM355" s="149"/>
      <c r="AN355" s="149"/>
      <c r="AO355" s="149"/>
      <c r="AP355" s="149"/>
      <c r="AQ355" s="149"/>
      <c r="AR355" s="149"/>
      <c r="AS355" s="149"/>
      <c r="AT355" s="149"/>
    </row>
    <row r="356" spans="34:46" hidden="1" x14ac:dyDescent="0.25">
      <c r="AH356" s="110"/>
      <c r="AI356" s="111"/>
      <c r="AJ356" s="110"/>
      <c r="AK356" s="224"/>
      <c r="AL356" s="149"/>
      <c r="AM356" s="149"/>
      <c r="AN356" s="149"/>
      <c r="AO356" s="149"/>
      <c r="AP356" s="149"/>
      <c r="AQ356" s="149"/>
      <c r="AR356" s="149"/>
      <c r="AS356" s="149"/>
      <c r="AT356" s="149"/>
    </row>
    <row r="357" spans="34:46" hidden="1" x14ac:dyDescent="0.25">
      <c r="AH357" s="110"/>
      <c r="AI357" s="111"/>
      <c r="AJ357" s="110"/>
      <c r="AK357" s="224"/>
      <c r="AL357" s="149"/>
      <c r="AM357" s="149"/>
      <c r="AN357" s="149"/>
      <c r="AO357" s="149"/>
      <c r="AP357" s="149"/>
      <c r="AQ357" s="149"/>
      <c r="AR357" s="149"/>
      <c r="AS357" s="149"/>
      <c r="AT357" s="149"/>
    </row>
    <row r="358" spans="34:46" hidden="1" x14ac:dyDescent="0.25">
      <c r="AH358" s="110"/>
      <c r="AI358" s="111"/>
      <c r="AJ358" s="110"/>
      <c r="AK358" s="224"/>
      <c r="AL358" s="149"/>
      <c r="AM358" s="149"/>
      <c r="AN358" s="149"/>
      <c r="AO358" s="149"/>
      <c r="AP358" s="149"/>
      <c r="AQ358" s="149"/>
      <c r="AR358" s="149"/>
      <c r="AS358" s="149"/>
      <c r="AT358" s="149"/>
    </row>
    <row r="359" spans="34:46" hidden="1" x14ac:dyDescent="0.25">
      <c r="AH359" s="110"/>
      <c r="AI359" s="111"/>
      <c r="AJ359" s="110"/>
      <c r="AK359" s="224"/>
      <c r="AL359" s="149"/>
      <c r="AM359" s="149"/>
      <c r="AN359" s="149"/>
      <c r="AO359" s="149"/>
      <c r="AP359" s="149"/>
      <c r="AQ359" s="149"/>
      <c r="AR359" s="149"/>
      <c r="AS359" s="149"/>
      <c r="AT359" s="149"/>
    </row>
    <row r="360" spans="34:46" hidden="1" x14ac:dyDescent="0.25">
      <c r="AH360" s="110"/>
      <c r="AI360" s="111"/>
      <c r="AJ360" s="110"/>
      <c r="AK360" s="224"/>
      <c r="AL360" s="149"/>
      <c r="AM360" s="149"/>
      <c r="AN360" s="149"/>
      <c r="AO360" s="149"/>
      <c r="AP360" s="149"/>
      <c r="AQ360" s="149"/>
      <c r="AR360" s="149"/>
      <c r="AS360" s="149"/>
      <c r="AT360" s="149"/>
    </row>
    <row r="361" spans="34:46" hidden="1" x14ac:dyDescent="0.25">
      <c r="AH361" s="110"/>
      <c r="AI361" s="111"/>
      <c r="AJ361" s="110"/>
      <c r="AK361" s="224"/>
      <c r="AL361" s="149"/>
      <c r="AM361" s="149"/>
      <c r="AN361" s="149"/>
      <c r="AO361" s="149"/>
      <c r="AP361" s="149"/>
      <c r="AQ361" s="149"/>
      <c r="AR361" s="149"/>
      <c r="AS361" s="149"/>
      <c r="AT361" s="149"/>
    </row>
    <row r="362" spans="34:46" hidden="1" x14ac:dyDescent="0.25">
      <c r="AH362" s="110"/>
      <c r="AI362" s="111"/>
      <c r="AJ362" s="110"/>
      <c r="AK362" s="224"/>
      <c r="AL362" s="149"/>
      <c r="AM362" s="149"/>
      <c r="AN362" s="149"/>
      <c r="AO362" s="149"/>
      <c r="AP362" s="149"/>
      <c r="AQ362" s="149"/>
      <c r="AR362" s="149"/>
      <c r="AS362" s="149"/>
      <c r="AT362" s="149"/>
    </row>
    <row r="363" spans="34:46" hidden="1" x14ac:dyDescent="0.25">
      <c r="AH363" s="110"/>
      <c r="AI363" s="111"/>
      <c r="AJ363" s="110"/>
      <c r="AK363" s="224"/>
      <c r="AL363" s="149"/>
      <c r="AM363" s="149"/>
      <c r="AN363" s="149"/>
      <c r="AO363" s="149"/>
      <c r="AP363" s="149"/>
      <c r="AQ363" s="149"/>
      <c r="AR363" s="149"/>
      <c r="AS363" s="149"/>
      <c r="AT363" s="149"/>
    </row>
    <row r="364" spans="34:46" hidden="1" x14ac:dyDescent="0.25">
      <c r="AH364" s="110"/>
      <c r="AI364" s="111"/>
      <c r="AJ364" s="110"/>
      <c r="AK364" s="224"/>
      <c r="AL364" s="149"/>
      <c r="AM364" s="149"/>
      <c r="AN364" s="149"/>
      <c r="AO364" s="149"/>
      <c r="AP364" s="149"/>
      <c r="AQ364" s="149"/>
      <c r="AR364" s="149"/>
      <c r="AS364" s="149"/>
      <c r="AT364" s="149"/>
    </row>
    <row r="365" spans="34:46" hidden="1" x14ac:dyDescent="0.25">
      <c r="AH365" s="110"/>
      <c r="AI365" s="111"/>
      <c r="AJ365" s="110"/>
      <c r="AK365" s="224"/>
      <c r="AL365" s="149"/>
      <c r="AM365" s="149"/>
      <c r="AN365" s="149"/>
      <c r="AO365" s="149"/>
      <c r="AP365" s="149"/>
      <c r="AQ365" s="149"/>
      <c r="AR365" s="149"/>
      <c r="AS365" s="149"/>
      <c r="AT365" s="149"/>
    </row>
    <row r="366" spans="34:46" hidden="1" x14ac:dyDescent="0.25">
      <c r="AH366" s="110"/>
      <c r="AI366" s="111"/>
      <c r="AJ366" s="110"/>
      <c r="AK366" s="224"/>
      <c r="AL366" s="149"/>
      <c r="AM366" s="149"/>
      <c r="AN366" s="149"/>
      <c r="AO366" s="149"/>
      <c r="AP366" s="149"/>
      <c r="AQ366" s="149"/>
      <c r="AR366" s="149"/>
      <c r="AS366" s="149"/>
      <c r="AT366" s="149"/>
    </row>
    <row r="367" spans="34:46" hidden="1" x14ac:dyDescent="0.25">
      <c r="AH367" s="110"/>
      <c r="AI367" s="111"/>
      <c r="AJ367" s="110"/>
      <c r="AK367" s="224"/>
      <c r="AL367" s="149"/>
      <c r="AM367" s="149"/>
      <c r="AN367" s="149"/>
      <c r="AO367" s="149"/>
      <c r="AP367" s="149"/>
      <c r="AQ367" s="149"/>
      <c r="AR367" s="149"/>
      <c r="AS367" s="149"/>
      <c r="AT367" s="149"/>
    </row>
    <row r="368" spans="34:46" hidden="1" x14ac:dyDescent="0.25">
      <c r="AH368" s="110"/>
      <c r="AI368" s="111"/>
      <c r="AJ368" s="110"/>
      <c r="AK368" s="224"/>
      <c r="AL368" s="149"/>
      <c r="AM368" s="149"/>
      <c r="AN368" s="149"/>
      <c r="AO368" s="149"/>
      <c r="AP368" s="149"/>
      <c r="AQ368" s="149"/>
      <c r="AR368" s="149"/>
      <c r="AS368" s="149"/>
      <c r="AT368" s="149"/>
    </row>
    <row r="369" spans="34:46" hidden="1" x14ac:dyDescent="0.25">
      <c r="AH369" s="110"/>
      <c r="AI369" s="111"/>
      <c r="AJ369" s="110"/>
      <c r="AK369" s="224"/>
      <c r="AL369" s="149"/>
      <c r="AM369" s="149"/>
      <c r="AN369" s="149"/>
      <c r="AO369" s="149"/>
      <c r="AP369" s="149"/>
      <c r="AQ369" s="149"/>
      <c r="AR369" s="149"/>
      <c r="AS369" s="149"/>
      <c r="AT369" s="149"/>
    </row>
    <row r="370" spans="34:46" hidden="1" x14ac:dyDescent="0.25">
      <c r="AH370" s="110"/>
      <c r="AI370" s="111"/>
      <c r="AJ370" s="110"/>
      <c r="AK370" s="224"/>
      <c r="AL370" s="149"/>
      <c r="AM370" s="149"/>
      <c r="AN370" s="149"/>
      <c r="AO370" s="149"/>
      <c r="AP370" s="149"/>
      <c r="AQ370" s="149"/>
      <c r="AR370" s="149"/>
      <c r="AS370" s="149"/>
      <c r="AT370" s="149"/>
    </row>
    <row r="371" spans="34:46" hidden="1" x14ac:dyDescent="0.25">
      <c r="AH371" s="110"/>
      <c r="AI371" s="111"/>
      <c r="AJ371" s="110"/>
      <c r="AK371" s="224"/>
      <c r="AL371" s="149"/>
      <c r="AM371" s="149"/>
      <c r="AN371" s="149"/>
      <c r="AO371" s="149"/>
      <c r="AP371" s="149"/>
      <c r="AQ371" s="149"/>
      <c r="AR371" s="149"/>
      <c r="AS371" s="149"/>
      <c r="AT371" s="149"/>
    </row>
    <row r="372" spans="34:46" hidden="1" x14ac:dyDescent="0.25">
      <c r="AH372" s="110"/>
      <c r="AI372" s="111"/>
      <c r="AJ372" s="110"/>
      <c r="AK372" s="224"/>
      <c r="AL372" s="149"/>
      <c r="AM372" s="149"/>
      <c r="AN372" s="149"/>
      <c r="AO372" s="149"/>
      <c r="AP372" s="149"/>
      <c r="AQ372" s="149"/>
      <c r="AR372" s="149"/>
      <c r="AS372" s="149"/>
      <c r="AT372" s="149"/>
    </row>
    <row r="373" spans="34:46" hidden="1" x14ac:dyDescent="0.25">
      <c r="AH373" s="110"/>
      <c r="AI373" s="111"/>
      <c r="AJ373" s="110"/>
      <c r="AK373" s="224"/>
      <c r="AL373" s="149"/>
      <c r="AM373" s="149"/>
      <c r="AN373" s="149"/>
      <c r="AO373" s="149"/>
      <c r="AP373" s="149"/>
      <c r="AQ373" s="149"/>
      <c r="AR373" s="149"/>
      <c r="AS373" s="149"/>
      <c r="AT373" s="149"/>
    </row>
    <row r="374" spans="34:46" hidden="1" x14ac:dyDescent="0.25">
      <c r="AH374" s="110"/>
      <c r="AI374" s="111"/>
      <c r="AJ374" s="110"/>
      <c r="AK374" s="224"/>
      <c r="AL374" s="149"/>
      <c r="AM374" s="149"/>
      <c r="AN374" s="149"/>
      <c r="AO374" s="149"/>
      <c r="AP374" s="149"/>
      <c r="AQ374" s="149"/>
      <c r="AR374" s="149"/>
      <c r="AS374" s="149"/>
      <c r="AT374" s="149"/>
    </row>
    <row r="375" spans="34:46" hidden="1" x14ac:dyDescent="0.25">
      <c r="AH375" s="110"/>
      <c r="AI375" s="111"/>
      <c r="AJ375" s="110"/>
      <c r="AK375" s="224"/>
      <c r="AL375" s="149"/>
      <c r="AM375" s="149"/>
      <c r="AN375" s="149"/>
      <c r="AO375" s="149"/>
      <c r="AP375" s="149"/>
      <c r="AQ375" s="149"/>
      <c r="AR375" s="149"/>
      <c r="AS375" s="149"/>
      <c r="AT375" s="149"/>
    </row>
    <row r="376" spans="34:46" hidden="1" x14ac:dyDescent="0.25">
      <c r="AH376" s="110"/>
      <c r="AI376" s="111"/>
      <c r="AJ376" s="110"/>
      <c r="AK376" s="224"/>
      <c r="AL376" s="149"/>
      <c r="AM376" s="149"/>
      <c r="AN376" s="149"/>
      <c r="AO376" s="149"/>
      <c r="AP376" s="149"/>
      <c r="AQ376" s="149"/>
      <c r="AR376" s="149"/>
      <c r="AS376" s="149"/>
      <c r="AT376" s="149"/>
    </row>
    <row r="377" spans="34:46" hidden="1" x14ac:dyDescent="0.25">
      <c r="AH377" s="110"/>
      <c r="AI377" s="111"/>
      <c r="AJ377" s="110"/>
      <c r="AK377" s="224"/>
      <c r="AL377" s="149"/>
      <c r="AM377" s="149"/>
      <c r="AN377" s="149"/>
      <c r="AO377" s="149"/>
      <c r="AP377" s="149"/>
      <c r="AQ377" s="149"/>
      <c r="AR377" s="149"/>
      <c r="AS377" s="149"/>
      <c r="AT377" s="149"/>
    </row>
    <row r="378" spans="34:46" hidden="1" x14ac:dyDescent="0.25">
      <c r="AH378" s="110"/>
      <c r="AI378" s="111"/>
      <c r="AJ378" s="110"/>
      <c r="AK378" s="224"/>
      <c r="AL378" s="149"/>
      <c r="AM378" s="149"/>
      <c r="AN378" s="149"/>
      <c r="AO378" s="149"/>
      <c r="AP378" s="149"/>
      <c r="AQ378" s="149"/>
      <c r="AR378" s="149"/>
      <c r="AS378" s="149"/>
      <c r="AT378" s="149"/>
    </row>
    <row r="379" spans="34:46" hidden="1" x14ac:dyDescent="0.25">
      <c r="AH379" s="110"/>
      <c r="AI379" s="111"/>
      <c r="AJ379" s="110"/>
      <c r="AK379" s="224"/>
      <c r="AL379" s="149"/>
      <c r="AM379" s="149"/>
      <c r="AN379" s="149"/>
      <c r="AO379" s="149"/>
      <c r="AP379" s="149"/>
      <c r="AQ379" s="149"/>
      <c r="AR379" s="149"/>
      <c r="AS379" s="149"/>
      <c r="AT379" s="149"/>
    </row>
    <row r="380" spans="34:46" hidden="1" x14ac:dyDescent="0.25">
      <c r="AH380" s="110"/>
      <c r="AI380" s="111"/>
      <c r="AJ380" s="110"/>
      <c r="AK380" s="224"/>
      <c r="AL380" s="149"/>
      <c r="AM380" s="149"/>
      <c r="AN380" s="149"/>
      <c r="AO380" s="149"/>
      <c r="AP380" s="149"/>
      <c r="AQ380" s="149"/>
      <c r="AR380" s="149"/>
      <c r="AS380" s="149"/>
      <c r="AT380" s="149"/>
    </row>
    <row r="381" spans="34:46" hidden="1" x14ac:dyDescent="0.25">
      <c r="AH381" s="110"/>
      <c r="AI381" s="111"/>
      <c r="AJ381" s="110"/>
      <c r="AK381" s="224"/>
      <c r="AL381" s="149"/>
      <c r="AM381" s="149"/>
      <c r="AN381" s="149"/>
      <c r="AO381" s="149"/>
      <c r="AP381" s="149"/>
      <c r="AQ381" s="149"/>
      <c r="AR381" s="149"/>
      <c r="AS381" s="149"/>
      <c r="AT381" s="149"/>
    </row>
    <row r="382" spans="34:46" hidden="1" x14ac:dyDescent="0.25">
      <c r="AH382" s="110"/>
      <c r="AI382" s="111"/>
      <c r="AJ382" s="110"/>
      <c r="AK382" s="224"/>
      <c r="AL382" s="149"/>
      <c r="AM382" s="149"/>
      <c r="AN382" s="149"/>
      <c r="AO382" s="149"/>
      <c r="AP382" s="149"/>
      <c r="AQ382" s="149"/>
      <c r="AR382" s="149"/>
      <c r="AS382" s="149"/>
      <c r="AT382" s="149"/>
    </row>
    <row r="383" spans="34:46" hidden="1" x14ac:dyDescent="0.25">
      <c r="AH383" s="110"/>
      <c r="AI383" s="111"/>
      <c r="AJ383" s="110"/>
      <c r="AK383" s="224"/>
      <c r="AL383" s="149"/>
      <c r="AM383" s="149"/>
      <c r="AN383" s="149"/>
      <c r="AO383" s="149"/>
      <c r="AP383" s="149"/>
      <c r="AQ383" s="149"/>
      <c r="AR383" s="149"/>
      <c r="AS383" s="149"/>
      <c r="AT383" s="149"/>
    </row>
    <row r="384" spans="34:46" hidden="1" x14ac:dyDescent="0.25">
      <c r="AH384" s="110"/>
      <c r="AI384" s="111"/>
      <c r="AJ384" s="110"/>
      <c r="AK384" s="224"/>
      <c r="AL384" s="149"/>
      <c r="AM384" s="149"/>
      <c r="AN384" s="149"/>
      <c r="AO384" s="149"/>
      <c r="AP384" s="149"/>
      <c r="AQ384" s="149"/>
      <c r="AR384" s="149"/>
      <c r="AS384" s="149"/>
      <c r="AT384" s="149"/>
    </row>
    <row r="385" spans="34:46" hidden="1" x14ac:dyDescent="0.25">
      <c r="AH385" s="110"/>
      <c r="AI385" s="111"/>
      <c r="AJ385" s="110"/>
      <c r="AK385" s="224"/>
      <c r="AL385" s="149"/>
      <c r="AM385" s="149"/>
      <c r="AN385" s="149"/>
      <c r="AO385" s="149"/>
      <c r="AP385" s="149"/>
      <c r="AQ385" s="149"/>
      <c r="AR385" s="149"/>
      <c r="AS385" s="149"/>
      <c r="AT385" s="149"/>
    </row>
    <row r="386" spans="34:46" hidden="1" x14ac:dyDescent="0.25">
      <c r="AH386" s="110"/>
      <c r="AI386" s="111"/>
      <c r="AJ386" s="110"/>
      <c r="AK386" s="224"/>
      <c r="AL386" s="149"/>
      <c r="AM386" s="149"/>
      <c r="AN386" s="149"/>
      <c r="AO386" s="149"/>
      <c r="AP386" s="149"/>
      <c r="AQ386" s="149"/>
      <c r="AR386" s="149"/>
      <c r="AS386" s="149"/>
      <c r="AT386" s="149"/>
    </row>
    <row r="387" spans="34:46" hidden="1" x14ac:dyDescent="0.25">
      <c r="AH387" s="110"/>
      <c r="AI387" s="111"/>
      <c r="AJ387" s="110"/>
      <c r="AK387" s="224"/>
      <c r="AL387" s="149"/>
      <c r="AM387" s="149"/>
      <c r="AN387" s="149"/>
      <c r="AO387" s="149"/>
      <c r="AP387" s="149"/>
      <c r="AQ387" s="149"/>
      <c r="AR387" s="149"/>
      <c r="AS387" s="149"/>
      <c r="AT387" s="149"/>
    </row>
    <row r="388" spans="34:46" hidden="1" x14ac:dyDescent="0.25">
      <c r="AH388" s="110"/>
      <c r="AI388" s="111"/>
      <c r="AJ388" s="110"/>
      <c r="AK388" s="224"/>
      <c r="AL388" s="149"/>
      <c r="AM388" s="149"/>
      <c r="AN388" s="149"/>
      <c r="AO388" s="149"/>
      <c r="AP388" s="149"/>
      <c r="AQ388" s="149"/>
      <c r="AR388" s="149"/>
      <c r="AS388" s="149"/>
      <c r="AT388" s="149"/>
    </row>
    <row r="389" spans="34:46" hidden="1" x14ac:dyDescent="0.25">
      <c r="AH389" s="110"/>
      <c r="AI389" s="111"/>
      <c r="AJ389" s="110"/>
      <c r="AK389" s="224"/>
      <c r="AL389" s="149"/>
      <c r="AM389" s="149"/>
      <c r="AN389" s="149"/>
      <c r="AO389" s="149"/>
      <c r="AP389" s="149"/>
      <c r="AQ389" s="149"/>
      <c r="AR389" s="149"/>
      <c r="AS389" s="149"/>
      <c r="AT389" s="149"/>
    </row>
    <row r="390" spans="34:46" hidden="1" x14ac:dyDescent="0.25">
      <c r="AH390" s="110"/>
      <c r="AI390" s="111"/>
      <c r="AJ390" s="110"/>
      <c r="AK390" s="224"/>
      <c r="AL390" s="149"/>
      <c r="AM390" s="149"/>
      <c r="AN390" s="149"/>
      <c r="AO390" s="149"/>
      <c r="AP390" s="149"/>
      <c r="AQ390" s="149"/>
      <c r="AR390" s="149"/>
      <c r="AS390" s="149"/>
      <c r="AT390" s="149"/>
    </row>
    <row r="391" spans="34:46" hidden="1" x14ac:dyDescent="0.25">
      <c r="AH391" s="110"/>
      <c r="AI391" s="111"/>
      <c r="AJ391" s="110"/>
      <c r="AK391" s="224"/>
      <c r="AL391" s="149"/>
      <c r="AM391" s="149"/>
      <c r="AN391" s="149"/>
      <c r="AO391" s="149"/>
      <c r="AP391" s="149"/>
      <c r="AQ391" s="149"/>
      <c r="AR391" s="149"/>
      <c r="AS391" s="149"/>
      <c r="AT391" s="149"/>
    </row>
    <row r="392" spans="34:46" hidden="1" x14ac:dyDescent="0.25">
      <c r="AH392" s="110"/>
      <c r="AI392" s="111"/>
      <c r="AJ392" s="110"/>
      <c r="AK392" s="224"/>
      <c r="AL392" s="149"/>
      <c r="AM392" s="149"/>
      <c r="AN392" s="149"/>
      <c r="AO392" s="149"/>
      <c r="AP392" s="149"/>
      <c r="AQ392" s="149"/>
      <c r="AR392" s="149"/>
      <c r="AS392" s="149"/>
      <c r="AT392" s="149"/>
    </row>
    <row r="393" spans="34:46" hidden="1" x14ac:dyDescent="0.25">
      <c r="AH393" s="110"/>
      <c r="AI393" s="111"/>
      <c r="AJ393" s="110"/>
      <c r="AK393" s="224"/>
      <c r="AL393" s="149"/>
      <c r="AM393" s="149"/>
      <c r="AN393" s="149"/>
      <c r="AO393" s="149"/>
      <c r="AP393" s="149"/>
      <c r="AQ393" s="149"/>
      <c r="AR393" s="149"/>
      <c r="AS393" s="149"/>
      <c r="AT393" s="149"/>
    </row>
    <row r="394" spans="34:46" hidden="1" x14ac:dyDescent="0.25">
      <c r="AH394" s="110"/>
      <c r="AI394" s="111"/>
      <c r="AJ394" s="110"/>
      <c r="AK394" s="224"/>
      <c r="AL394" s="149"/>
      <c r="AM394" s="149"/>
      <c r="AN394" s="149"/>
      <c r="AO394" s="149"/>
      <c r="AP394" s="149"/>
      <c r="AQ394" s="149"/>
      <c r="AR394" s="149"/>
      <c r="AS394" s="149"/>
      <c r="AT394" s="149"/>
    </row>
    <row r="395" spans="34:46" hidden="1" x14ac:dyDescent="0.25">
      <c r="AH395" s="110"/>
      <c r="AI395" s="111"/>
      <c r="AJ395" s="110"/>
      <c r="AK395" s="224"/>
      <c r="AL395" s="149"/>
      <c r="AM395" s="149"/>
      <c r="AN395" s="149"/>
      <c r="AO395" s="149"/>
      <c r="AP395" s="149"/>
      <c r="AQ395" s="149"/>
      <c r="AR395" s="149"/>
      <c r="AS395" s="149"/>
      <c r="AT395" s="149"/>
    </row>
    <row r="396" spans="34:46" hidden="1" x14ac:dyDescent="0.25">
      <c r="AH396" s="110"/>
      <c r="AI396" s="111"/>
      <c r="AJ396" s="110"/>
      <c r="AK396" s="224"/>
      <c r="AL396" s="149"/>
      <c r="AM396" s="149"/>
      <c r="AN396" s="149"/>
      <c r="AO396" s="149"/>
      <c r="AP396" s="149"/>
      <c r="AQ396" s="149"/>
      <c r="AR396" s="149"/>
      <c r="AS396" s="149"/>
      <c r="AT396" s="149"/>
    </row>
    <row r="397" spans="34:46" hidden="1" x14ac:dyDescent="0.25">
      <c r="AH397" s="110"/>
      <c r="AI397" s="111"/>
      <c r="AJ397" s="110"/>
      <c r="AK397" s="224"/>
      <c r="AL397" s="149"/>
      <c r="AM397" s="149"/>
      <c r="AN397" s="149"/>
      <c r="AO397" s="149"/>
      <c r="AP397" s="149"/>
      <c r="AQ397" s="149"/>
      <c r="AR397" s="149"/>
      <c r="AS397" s="149"/>
      <c r="AT397" s="149"/>
    </row>
    <row r="398" spans="34:46" hidden="1" x14ac:dyDescent="0.25">
      <c r="AH398" s="110"/>
      <c r="AI398" s="111"/>
      <c r="AJ398" s="110"/>
      <c r="AK398" s="224"/>
      <c r="AL398" s="149"/>
      <c r="AM398" s="149"/>
      <c r="AN398" s="149"/>
      <c r="AO398" s="149"/>
      <c r="AP398" s="149"/>
      <c r="AQ398" s="149"/>
      <c r="AR398" s="149"/>
      <c r="AS398" s="149"/>
      <c r="AT398" s="149"/>
    </row>
    <row r="399" spans="34:46" hidden="1" x14ac:dyDescent="0.25">
      <c r="AH399" s="110"/>
      <c r="AI399" s="111"/>
      <c r="AJ399" s="110"/>
      <c r="AK399" s="224"/>
      <c r="AL399" s="149"/>
      <c r="AM399" s="149"/>
      <c r="AN399" s="149"/>
      <c r="AO399" s="149"/>
      <c r="AP399" s="149"/>
      <c r="AQ399" s="149"/>
      <c r="AR399" s="149"/>
      <c r="AS399" s="149"/>
      <c r="AT399" s="149"/>
    </row>
    <row r="400" spans="34:46" hidden="1" x14ac:dyDescent="0.25">
      <c r="AH400" s="110"/>
      <c r="AI400" s="111"/>
      <c r="AJ400" s="110"/>
      <c r="AK400" s="224"/>
      <c r="AL400" s="149"/>
      <c r="AM400" s="149"/>
      <c r="AN400" s="149"/>
      <c r="AO400" s="149"/>
      <c r="AP400" s="149"/>
      <c r="AQ400" s="149"/>
      <c r="AR400" s="149"/>
      <c r="AS400" s="149"/>
      <c r="AT400" s="149"/>
    </row>
    <row r="401" spans="34:46" hidden="1" x14ac:dyDescent="0.25">
      <c r="AH401" s="110"/>
      <c r="AI401" s="111"/>
      <c r="AJ401" s="110"/>
      <c r="AK401" s="224"/>
      <c r="AL401" s="149"/>
      <c r="AM401" s="149"/>
      <c r="AN401" s="149"/>
      <c r="AO401" s="149"/>
      <c r="AP401" s="149"/>
      <c r="AQ401" s="149"/>
      <c r="AR401" s="149"/>
      <c r="AS401" s="149"/>
      <c r="AT401" s="149"/>
    </row>
    <row r="402" spans="34:46" hidden="1" x14ac:dyDescent="0.25">
      <c r="AH402" s="110"/>
      <c r="AI402" s="111"/>
      <c r="AJ402" s="110"/>
      <c r="AK402" s="224"/>
      <c r="AL402" s="149"/>
      <c r="AM402" s="149"/>
      <c r="AN402" s="149"/>
      <c r="AO402" s="149"/>
      <c r="AP402" s="149"/>
      <c r="AQ402" s="149"/>
      <c r="AR402" s="149"/>
      <c r="AS402" s="149"/>
      <c r="AT402" s="149"/>
    </row>
    <row r="403" spans="34:46" hidden="1" x14ac:dyDescent="0.25">
      <c r="AH403" s="110"/>
      <c r="AI403" s="111"/>
      <c r="AJ403" s="110"/>
      <c r="AK403" s="224"/>
      <c r="AL403" s="149"/>
      <c r="AM403" s="149"/>
      <c r="AN403" s="149"/>
      <c r="AO403" s="149"/>
      <c r="AP403" s="149"/>
      <c r="AQ403" s="149"/>
      <c r="AR403" s="149"/>
      <c r="AS403" s="149"/>
      <c r="AT403" s="149"/>
    </row>
    <row r="404" spans="34:46" hidden="1" x14ac:dyDescent="0.25">
      <c r="AH404" s="110"/>
      <c r="AI404" s="111"/>
      <c r="AJ404" s="110"/>
      <c r="AK404" s="224"/>
      <c r="AL404" s="149"/>
      <c r="AM404" s="149"/>
      <c r="AN404" s="149"/>
      <c r="AO404" s="149"/>
      <c r="AP404" s="149"/>
      <c r="AQ404" s="149"/>
      <c r="AR404" s="149"/>
      <c r="AS404" s="149"/>
      <c r="AT404" s="149"/>
    </row>
    <row r="405" spans="34:46" hidden="1" x14ac:dyDescent="0.25">
      <c r="AH405" s="110"/>
      <c r="AI405" s="111"/>
      <c r="AJ405" s="110"/>
      <c r="AK405" s="224"/>
      <c r="AL405" s="149"/>
      <c r="AM405" s="149"/>
      <c r="AN405" s="149"/>
      <c r="AO405" s="149"/>
      <c r="AP405" s="149"/>
      <c r="AQ405" s="149"/>
      <c r="AR405" s="149"/>
      <c r="AS405" s="149"/>
      <c r="AT405" s="149"/>
    </row>
    <row r="406" spans="34:46" hidden="1" x14ac:dyDescent="0.25">
      <c r="AH406" s="110"/>
      <c r="AI406" s="111"/>
      <c r="AJ406" s="110"/>
      <c r="AK406" s="224"/>
      <c r="AL406" s="149"/>
      <c r="AM406" s="149"/>
      <c r="AN406" s="149"/>
      <c r="AO406" s="149"/>
      <c r="AP406" s="149"/>
      <c r="AQ406" s="149"/>
      <c r="AR406" s="149"/>
      <c r="AS406" s="149"/>
      <c r="AT406" s="149"/>
    </row>
    <row r="407" spans="34:46" hidden="1" x14ac:dyDescent="0.25">
      <c r="AH407" s="110"/>
      <c r="AI407" s="111"/>
      <c r="AJ407" s="110"/>
      <c r="AK407" s="224"/>
      <c r="AL407" s="149"/>
      <c r="AM407" s="149"/>
      <c r="AN407" s="149"/>
      <c r="AO407" s="149"/>
      <c r="AP407" s="149"/>
      <c r="AQ407" s="149"/>
      <c r="AR407" s="149"/>
      <c r="AS407" s="149"/>
      <c r="AT407" s="149"/>
    </row>
    <row r="408" spans="34:46" hidden="1" x14ac:dyDescent="0.25">
      <c r="AH408" s="110"/>
      <c r="AI408" s="111"/>
      <c r="AJ408" s="110"/>
      <c r="AK408" s="224"/>
      <c r="AL408" s="149"/>
      <c r="AM408" s="149"/>
      <c r="AN408" s="149"/>
      <c r="AO408" s="149"/>
      <c r="AP408" s="149"/>
      <c r="AQ408" s="149"/>
      <c r="AR408" s="149"/>
      <c r="AS408" s="149"/>
      <c r="AT408" s="149"/>
    </row>
    <row r="409" spans="34:46" hidden="1" x14ac:dyDescent="0.25">
      <c r="AH409" s="110"/>
      <c r="AI409" s="111"/>
      <c r="AJ409" s="110"/>
      <c r="AK409" s="224"/>
      <c r="AL409" s="149"/>
      <c r="AM409" s="149"/>
      <c r="AN409" s="149"/>
      <c r="AO409" s="149"/>
      <c r="AP409" s="149"/>
      <c r="AQ409" s="149"/>
      <c r="AR409" s="149"/>
      <c r="AS409" s="149"/>
      <c r="AT409" s="149"/>
    </row>
    <row r="410" spans="34:46" hidden="1" x14ac:dyDescent="0.25">
      <c r="AH410" s="110"/>
      <c r="AI410" s="111"/>
      <c r="AJ410" s="110"/>
      <c r="AK410" s="224"/>
      <c r="AL410" s="149"/>
      <c r="AM410" s="149"/>
      <c r="AN410" s="149"/>
      <c r="AO410" s="149"/>
      <c r="AP410" s="149"/>
      <c r="AQ410" s="149"/>
      <c r="AR410" s="149"/>
      <c r="AS410" s="149"/>
      <c r="AT410" s="149"/>
    </row>
    <row r="411" spans="34:46" hidden="1" x14ac:dyDescent="0.25">
      <c r="AH411" s="110"/>
      <c r="AI411" s="111"/>
      <c r="AJ411" s="110"/>
      <c r="AK411" s="224"/>
      <c r="AL411" s="149"/>
      <c r="AM411" s="149"/>
      <c r="AN411" s="149"/>
      <c r="AO411" s="149"/>
      <c r="AP411" s="149"/>
      <c r="AQ411" s="149"/>
      <c r="AR411" s="149"/>
      <c r="AS411" s="149"/>
      <c r="AT411" s="149"/>
    </row>
    <row r="412" spans="34:46" hidden="1" x14ac:dyDescent="0.25">
      <c r="AH412" s="110"/>
      <c r="AI412" s="111"/>
      <c r="AJ412" s="110"/>
      <c r="AK412" s="224"/>
      <c r="AL412" s="149"/>
      <c r="AM412" s="149"/>
      <c r="AN412" s="149"/>
      <c r="AO412" s="149"/>
      <c r="AP412" s="149"/>
      <c r="AQ412" s="149"/>
      <c r="AR412" s="149"/>
      <c r="AS412" s="149"/>
      <c r="AT412" s="149"/>
    </row>
    <row r="413" spans="34:46" hidden="1" x14ac:dyDescent="0.25">
      <c r="AH413" s="110"/>
      <c r="AI413" s="111"/>
      <c r="AJ413" s="110"/>
      <c r="AK413" s="224"/>
      <c r="AL413" s="149"/>
      <c r="AM413" s="149"/>
      <c r="AN413" s="149"/>
      <c r="AO413" s="149"/>
      <c r="AP413" s="149"/>
      <c r="AQ413" s="149"/>
      <c r="AR413" s="149"/>
      <c r="AS413" s="149"/>
      <c r="AT413" s="149"/>
    </row>
    <row r="414" spans="34:46" hidden="1" x14ac:dyDescent="0.25">
      <c r="AH414" s="110"/>
      <c r="AI414" s="111"/>
      <c r="AJ414" s="110"/>
      <c r="AK414" s="224"/>
      <c r="AL414" s="149"/>
      <c r="AM414" s="149"/>
      <c r="AN414" s="149"/>
      <c r="AO414" s="149"/>
      <c r="AP414" s="149"/>
      <c r="AQ414" s="149"/>
      <c r="AR414" s="149"/>
      <c r="AS414" s="149"/>
      <c r="AT414" s="149"/>
    </row>
    <row r="415" spans="34:46" hidden="1" x14ac:dyDescent="0.25">
      <c r="AH415" s="110"/>
      <c r="AI415" s="111"/>
      <c r="AJ415" s="110"/>
      <c r="AK415" s="224"/>
      <c r="AL415" s="149"/>
      <c r="AM415" s="149"/>
      <c r="AN415" s="149"/>
      <c r="AO415" s="149"/>
      <c r="AP415" s="149"/>
      <c r="AQ415" s="149"/>
      <c r="AR415" s="149"/>
      <c r="AS415" s="149"/>
      <c r="AT415" s="149"/>
    </row>
    <row r="416" spans="34:46" hidden="1" x14ac:dyDescent="0.25">
      <c r="AH416" s="110"/>
      <c r="AI416" s="111"/>
      <c r="AJ416" s="110"/>
      <c r="AK416" s="224"/>
      <c r="AL416" s="149"/>
      <c r="AM416" s="149"/>
      <c r="AN416" s="149"/>
      <c r="AO416" s="149"/>
      <c r="AP416" s="149"/>
      <c r="AQ416" s="149"/>
      <c r="AR416" s="149"/>
      <c r="AS416" s="149"/>
      <c r="AT416" s="149"/>
    </row>
    <row r="417" spans="34:46" hidden="1" x14ac:dyDescent="0.25">
      <c r="AH417" s="110"/>
      <c r="AI417" s="111"/>
      <c r="AJ417" s="110"/>
      <c r="AK417" s="224"/>
      <c r="AL417" s="149"/>
      <c r="AM417" s="149"/>
      <c r="AN417" s="149"/>
      <c r="AO417" s="149"/>
      <c r="AP417" s="149"/>
      <c r="AQ417" s="149"/>
      <c r="AR417" s="149"/>
      <c r="AS417" s="149"/>
      <c r="AT417" s="149"/>
    </row>
    <row r="418" spans="34:46" hidden="1" x14ac:dyDescent="0.25">
      <c r="AH418" s="110"/>
      <c r="AI418" s="111"/>
      <c r="AJ418" s="110"/>
      <c r="AK418" s="224"/>
      <c r="AL418" s="149"/>
      <c r="AM418" s="149"/>
      <c r="AN418" s="149"/>
      <c r="AO418" s="149"/>
      <c r="AP418" s="149"/>
      <c r="AQ418" s="149"/>
      <c r="AR418" s="149"/>
      <c r="AS418" s="149"/>
      <c r="AT418" s="149"/>
    </row>
    <row r="419" spans="34:46" hidden="1" x14ac:dyDescent="0.25">
      <c r="AH419" s="110"/>
      <c r="AI419" s="111"/>
      <c r="AJ419" s="110"/>
      <c r="AK419" s="224"/>
      <c r="AL419" s="149"/>
      <c r="AM419" s="149"/>
      <c r="AN419" s="149"/>
      <c r="AO419" s="149"/>
      <c r="AP419" s="149"/>
      <c r="AQ419" s="149"/>
      <c r="AR419" s="149"/>
      <c r="AS419" s="149"/>
      <c r="AT419" s="149"/>
    </row>
    <row r="420" spans="34:46" hidden="1" x14ac:dyDescent="0.25">
      <c r="AH420" s="110"/>
      <c r="AI420" s="111"/>
      <c r="AJ420" s="110"/>
      <c r="AK420" s="224"/>
      <c r="AL420" s="149"/>
      <c r="AM420" s="149"/>
      <c r="AN420" s="149"/>
      <c r="AO420" s="149"/>
      <c r="AP420" s="149"/>
      <c r="AQ420" s="149"/>
      <c r="AR420" s="149"/>
      <c r="AS420" s="149"/>
      <c r="AT420" s="149"/>
    </row>
    <row r="421" spans="34:46" hidden="1" x14ac:dyDescent="0.25">
      <c r="AH421" s="110"/>
      <c r="AI421" s="111"/>
      <c r="AJ421" s="110"/>
      <c r="AK421" s="224"/>
      <c r="AL421" s="149"/>
      <c r="AM421" s="149"/>
      <c r="AN421" s="149"/>
      <c r="AO421" s="149"/>
      <c r="AP421" s="149"/>
      <c r="AQ421" s="149"/>
      <c r="AR421" s="149"/>
      <c r="AS421" s="149"/>
      <c r="AT421" s="149"/>
    </row>
    <row r="422" spans="34:46" hidden="1" x14ac:dyDescent="0.25">
      <c r="AH422" s="110"/>
      <c r="AI422" s="111"/>
      <c r="AJ422" s="110"/>
      <c r="AK422" s="224"/>
      <c r="AL422" s="149"/>
      <c r="AM422" s="149"/>
      <c r="AN422" s="149"/>
      <c r="AO422" s="149"/>
      <c r="AP422" s="149"/>
      <c r="AQ422" s="149"/>
      <c r="AR422" s="149"/>
      <c r="AS422" s="149"/>
      <c r="AT422" s="149"/>
    </row>
    <row r="423" spans="34:46" hidden="1" x14ac:dyDescent="0.25">
      <c r="AH423" s="110"/>
      <c r="AI423" s="111"/>
      <c r="AJ423" s="110"/>
      <c r="AK423" s="224"/>
      <c r="AL423" s="149"/>
      <c r="AM423" s="149"/>
      <c r="AN423" s="149"/>
      <c r="AO423" s="149"/>
      <c r="AP423" s="149"/>
      <c r="AQ423" s="149"/>
      <c r="AR423" s="149"/>
      <c r="AS423" s="149"/>
      <c r="AT423" s="149"/>
    </row>
    <row r="424" spans="34:46" hidden="1" x14ac:dyDescent="0.25">
      <c r="AH424" s="110"/>
      <c r="AI424" s="111"/>
      <c r="AJ424" s="110"/>
      <c r="AK424" s="224"/>
      <c r="AL424" s="149"/>
      <c r="AM424" s="149"/>
      <c r="AN424" s="149"/>
      <c r="AO424" s="149"/>
      <c r="AP424" s="149"/>
      <c r="AQ424" s="149"/>
      <c r="AR424" s="149"/>
      <c r="AS424" s="149"/>
      <c r="AT424" s="149"/>
    </row>
    <row r="425" spans="34:46" hidden="1" x14ac:dyDescent="0.25">
      <c r="AH425" s="110"/>
      <c r="AI425" s="111"/>
      <c r="AJ425" s="110"/>
      <c r="AK425" s="224"/>
      <c r="AL425" s="149"/>
      <c r="AM425" s="149"/>
      <c r="AN425" s="149"/>
      <c r="AO425" s="149"/>
      <c r="AP425" s="149"/>
      <c r="AQ425" s="149"/>
      <c r="AR425" s="149"/>
      <c r="AS425" s="149"/>
      <c r="AT425" s="149"/>
    </row>
    <row r="426" spans="34:46" hidden="1" x14ac:dyDescent="0.25">
      <c r="AH426" s="110"/>
      <c r="AI426" s="111"/>
      <c r="AJ426" s="110"/>
      <c r="AK426" s="224"/>
      <c r="AL426" s="149"/>
      <c r="AM426" s="149"/>
      <c r="AN426" s="149"/>
      <c r="AO426" s="149"/>
      <c r="AP426" s="149"/>
      <c r="AQ426" s="149"/>
      <c r="AR426" s="149"/>
      <c r="AS426" s="149"/>
      <c r="AT426" s="149"/>
    </row>
    <row r="427" spans="34:46" hidden="1" x14ac:dyDescent="0.25">
      <c r="AH427" s="110"/>
      <c r="AI427" s="111"/>
      <c r="AJ427" s="110"/>
      <c r="AK427" s="224"/>
      <c r="AL427" s="149"/>
      <c r="AM427" s="149"/>
      <c r="AN427" s="149"/>
      <c r="AO427" s="149"/>
      <c r="AP427" s="149"/>
      <c r="AQ427" s="149"/>
      <c r="AR427" s="149"/>
      <c r="AS427" s="149"/>
      <c r="AT427" s="149"/>
    </row>
    <row r="428" spans="34:46" hidden="1" x14ac:dyDescent="0.25">
      <c r="AH428" s="110"/>
      <c r="AI428" s="111"/>
      <c r="AJ428" s="110"/>
      <c r="AK428" s="224"/>
      <c r="AL428" s="149"/>
      <c r="AM428" s="149"/>
      <c r="AN428" s="149"/>
      <c r="AO428" s="149"/>
      <c r="AP428" s="149"/>
      <c r="AQ428" s="149"/>
      <c r="AR428" s="149"/>
      <c r="AS428" s="149"/>
      <c r="AT428" s="149"/>
    </row>
    <row r="429" spans="34:46" hidden="1" x14ac:dyDescent="0.25">
      <c r="AH429" s="110"/>
      <c r="AI429" s="111"/>
      <c r="AJ429" s="110"/>
      <c r="AK429" s="224"/>
      <c r="AL429" s="149"/>
      <c r="AM429" s="149"/>
      <c r="AN429" s="149"/>
      <c r="AO429" s="149"/>
      <c r="AP429" s="149"/>
      <c r="AQ429" s="149"/>
      <c r="AR429" s="149"/>
      <c r="AS429" s="149"/>
      <c r="AT429" s="149"/>
    </row>
    <row r="430" spans="34:46" hidden="1" x14ac:dyDescent="0.25">
      <c r="AH430" s="110"/>
      <c r="AI430" s="111"/>
      <c r="AJ430" s="110"/>
      <c r="AK430" s="224"/>
      <c r="AL430" s="149"/>
      <c r="AM430" s="149"/>
      <c r="AN430" s="149"/>
      <c r="AO430" s="149"/>
      <c r="AP430" s="149"/>
      <c r="AQ430" s="149"/>
      <c r="AR430" s="149"/>
      <c r="AS430" s="149"/>
      <c r="AT430" s="149"/>
    </row>
    <row r="431" spans="34:46" hidden="1" x14ac:dyDescent="0.25">
      <c r="AH431" s="110"/>
      <c r="AI431" s="111"/>
      <c r="AJ431" s="110"/>
      <c r="AK431" s="224"/>
      <c r="AL431" s="149"/>
      <c r="AM431" s="149"/>
      <c r="AN431" s="149"/>
      <c r="AO431" s="149"/>
      <c r="AP431" s="149"/>
      <c r="AQ431" s="149"/>
      <c r="AR431" s="149"/>
      <c r="AS431" s="149"/>
      <c r="AT431" s="149"/>
    </row>
    <row r="432" spans="34:46" hidden="1" x14ac:dyDescent="0.25">
      <c r="AH432" s="110"/>
      <c r="AI432" s="111"/>
      <c r="AJ432" s="110"/>
      <c r="AK432" s="224"/>
      <c r="AL432" s="149"/>
      <c r="AM432" s="149"/>
      <c r="AN432" s="149"/>
      <c r="AO432" s="149"/>
      <c r="AP432" s="149"/>
      <c r="AQ432" s="149"/>
      <c r="AR432" s="149"/>
      <c r="AS432" s="149"/>
      <c r="AT432" s="149"/>
    </row>
    <row r="433" spans="34:46" hidden="1" x14ac:dyDescent="0.25">
      <c r="AH433" s="110"/>
      <c r="AI433" s="111"/>
      <c r="AJ433" s="110"/>
      <c r="AK433" s="224"/>
      <c r="AL433" s="149"/>
      <c r="AM433" s="149"/>
      <c r="AN433" s="149"/>
      <c r="AO433" s="149"/>
      <c r="AP433" s="149"/>
      <c r="AQ433" s="149"/>
      <c r="AR433" s="149"/>
      <c r="AS433" s="149"/>
      <c r="AT433" s="149"/>
    </row>
    <row r="434" spans="34:46" hidden="1" x14ac:dyDescent="0.25">
      <c r="AH434" s="110"/>
      <c r="AI434" s="111"/>
      <c r="AJ434" s="110"/>
      <c r="AK434" s="224"/>
      <c r="AL434" s="149"/>
      <c r="AM434" s="149"/>
      <c r="AN434" s="149"/>
      <c r="AO434" s="149"/>
      <c r="AP434" s="149"/>
      <c r="AQ434" s="149"/>
      <c r="AR434" s="149"/>
      <c r="AS434" s="149"/>
      <c r="AT434" s="149"/>
    </row>
    <row r="435" spans="34:46" hidden="1" x14ac:dyDescent="0.25">
      <c r="AH435" s="110"/>
      <c r="AI435" s="111"/>
      <c r="AJ435" s="110"/>
      <c r="AK435" s="224"/>
      <c r="AL435" s="149"/>
      <c r="AM435" s="149"/>
      <c r="AN435" s="149"/>
      <c r="AO435" s="149"/>
      <c r="AP435" s="149"/>
      <c r="AQ435" s="149"/>
      <c r="AR435" s="149"/>
      <c r="AS435" s="149"/>
      <c r="AT435" s="149"/>
    </row>
    <row r="436" spans="34:46" hidden="1" x14ac:dyDescent="0.25">
      <c r="AH436" s="110"/>
      <c r="AI436" s="111"/>
      <c r="AJ436" s="110"/>
      <c r="AK436" s="224"/>
      <c r="AL436" s="149"/>
      <c r="AM436" s="149"/>
      <c r="AN436" s="149"/>
      <c r="AO436" s="149"/>
      <c r="AP436" s="149"/>
      <c r="AQ436" s="149"/>
      <c r="AR436" s="149"/>
      <c r="AS436" s="149"/>
      <c r="AT436" s="149"/>
    </row>
    <row r="437" spans="34:46" hidden="1" x14ac:dyDescent="0.25">
      <c r="AH437" s="110"/>
      <c r="AI437" s="111"/>
      <c r="AJ437" s="110"/>
      <c r="AK437" s="224"/>
      <c r="AL437" s="149"/>
      <c r="AM437" s="149"/>
      <c r="AN437" s="149"/>
      <c r="AO437" s="149"/>
      <c r="AP437" s="149"/>
      <c r="AQ437" s="149"/>
      <c r="AR437" s="149"/>
      <c r="AS437" s="149"/>
      <c r="AT437" s="149"/>
    </row>
    <row r="438" spans="34:46" hidden="1" x14ac:dyDescent="0.25">
      <c r="AH438" s="110"/>
      <c r="AI438" s="111"/>
      <c r="AJ438" s="110"/>
      <c r="AK438" s="224"/>
      <c r="AL438" s="149"/>
      <c r="AM438" s="149"/>
      <c r="AN438" s="149"/>
      <c r="AO438" s="149"/>
      <c r="AP438" s="149"/>
      <c r="AQ438" s="149"/>
      <c r="AR438" s="149"/>
      <c r="AS438" s="149"/>
      <c r="AT438" s="149"/>
    </row>
    <row r="439" spans="34:46" hidden="1" x14ac:dyDescent="0.25">
      <c r="AH439" s="110"/>
      <c r="AI439" s="111"/>
      <c r="AJ439" s="110"/>
      <c r="AK439" s="224"/>
      <c r="AL439" s="149"/>
      <c r="AM439" s="149"/>
      <c r="AN439" s="149"/>
      <c r="AO439" s="149"/>
      <c r="AP439" s="149"/>
      <c r="AQ439" s="149"/>
      <c r="AR439" s="149"/>
      <c r="AS439" s="149"/>
      <c r="AT439" s="149"/>
    </row>
    <row r="440" spans="34:46" hidden="1" x14ac:dyDescent="0.25">
      <c r="AH440" s="110"/>
      <c r="AI440" s="111"/>
      <c r="AJ440" s="110"/>
      <c r="AK440" s="224"/>
      <c r="AL440" s="149"/>
      <c r="AM440" s="149"/>
      <c r="AN440" s="149"/>
      <c r="AO440" s="149"/>
      <c r="AP440" s="149"/>
      <c r="AQ440" s="149"/>
      <c r="AR440" s="149"/>
      <c r="AS440" s="149"/>
      <c r="AT440" s="149"/>
    </row>
    <row r="441" spans="34:46" hidden="1" x14ac:dyDescent="0.25">
      <c r="AH441" s="110"/>
      <c r="AI441" s="111"/>
      <c r="AJ441" s="110"/>
      <c r="AK441" s="224"/>
      <c r="AL441" s="149"/>
      <c r="AM441" s="149"/>
      <c r="AN441" s="149"/>
      <c r="AO441" s="149"/>
      <c r="AP441" s="149"/>
      <c r="AQ441" s="149"/>
      <c r="AR441" s="149"/>
      <c r="AS441" s="149"/>
      <c r="AT441" s="149"/>
    </row>
    <row r="442" spans="34:46" hidden="1" x14ac:dyDescent="0.25">
      <c r="AH442" s="110"/>
      <c r="AI442" s="111"/>
      <c r="AJ442" s="110"/>
      <c r="AK442" s="224"/>
      <c r="AL442" s="149"/>
      <c r="AM442" s="149"/>
      <c r="AN442" s="149"/>
      <c r="AO442" s="149"/>
      <c r="AP442" s="149"/>
      <c r="AQ442" s="149"/>
      <c r="AR442" s="149"/>
      <c r="AS442" s="149"/>
      <c r="AT442" s="149"/>
    </row>
    <row r="443" spans="34:46" hidden="1" x14ac:dyDescent="0.25">
      <c r="AH443" s="110"/>
      <c r="AI443" s="111"/>
      <c r="AJ443" s="110"/>
      <c r="AK443" s="224"/>
      <c r="AL443" s="149"/>
      <c r="AM443" s="149"/>
      <c r="AN443" s="149"/>
      <c r="AO443" s="149"/>
      <c r="AP443" s="149"/>
      <c r="AQ443" s="149"/>
      <c r="AR443" s="149"/>
      <c r="AS443" s="149"/>
      <c r="AT443" s="149"/>
    </row>
    <row r="444" spans="34:46" hidden="1" x14ac:dyDescent="0.25">
      <c r="AH444" s="110"/>
      <c r="AI444" s="111"/>
      <c r="AJ444" s="110"/>
      <c r="AK444" s="224"/>
      <c r="AL444" s="149"/>
      <c r="AM444" s="149"/>
      <c r="AN444" s="149"/>
      <c r="AO444" s="149"/>
      <c r="AP444" s="149"/>
      <c r="AQ444" s="149"/>
      <c r="AR444" s="149"/>
      <c r="AS444" s="149"/>
      <c r="AT444" s="149"/>
    </row>
    <row r="445" spans="34:46" hidden="1" x14ac:dyDescent="0.25">
      <c r="AH445" s="110"/>
      <c r="AI445" s="111"/>
      <c r="AJ445" s="110"/>
      <c r="AK445" s="224"/>
      <c r="AL445" s="149"/>
      <c r="AM445" s="149"/>
      <c r="AN445" s="149"/>
      <c r="AO445" s="149"/>
      <c r="AP445" s="149"/>
      <c r="AQ445" s="149"/>
      <c r="AR445" s="149"/>
      <c r="AS445" s="149"/>
      <c r="AT445" s="149"/>
    </row>
    <row r="446" spans="34:46" hidden="1" x14ac:dyDescent="0.25">
      <c r="AH446" s="110"/>
      <c r="AI446" s="111"/>
      <c r="AJ446" s="110"/>
      <c r="AK446" s="224"/>
      <c r="AL446" s="149"/>
      <c r="AM446" s="149"/>
      <c r="AN446" s="149"/>
      <c r="AO446" s="149"/>
      <c r="AP446" s="149"/>
      <c r="AQ446" s="149"/>
      <c r="AR446" s="149"/>
      <c r="AS446" s="149"/>
      <c r="AT446" s="149"/>
    </row>
    <row r="447" spans="34:46" hidden="1" x14ac:dyDescent="0.25">
      <c r="AH447" s="110"/>
      <c r="AI447" s="111"/>
      <c r="AJ447" s="110"/>
      <c r="AK447" s="224"/>
      <c r="AL447" s="149"/>
      <c r="AM447" s="149"/>
      <c r="AN447" s="149"/>
      <c r="AO447" s="149"/>
      <c r="AP447" s="149"/>
      <c r="AQ447" s="149"/>
      <c r="AR447" s="149"/>
      <c r="AS447" s="149"/>
      <c r="AT447" s="149"/>
    </row>
    <row r="448" spans="34:46" hidden="1" x14ac:dyDescent="0.25">
      <c r="AH448" s="110"/>
      <c r="AI448" s="111"/>
      <c r="AJ448" s="110"/>
      <c r="AK448" s="224"/>
      <c r="AL448" s="149"/>
      <c r="AM448" s="149"/>
      <c r="AN448" s="149"/>
      <c r="AO448" s="149"/>
      <c r="AP448" s="149"/>
      <c r="AQ448" s="149"/>
      <c r="AR448" s="149"/>
      <c r="AS448" s="149"/>
      <c r="AT448" s="149"/>
    </row>
    <row r="449" spans="34:46" hidden="1" x14ac:dyDescent="0.25">
      <c r="AH449" s="110"/>
      <c r="AI449" s="111"/>
      <c r="AJ449" s="110"/>
      <c r="AK449" s="224"/>
      <c r="AL449" s="149"/>
      <c r="AM449" s="149"/>
      <c r="AN449" s="149"/>
      <c r="AO449" s="149"/>
      <c r="AP449" s="149"/>
      <c r="AQ449" s="149"/>
      <c r="AR449" s="149"/>
      <c r="AS449" s="149"/>
      <c r="AT449" s="149"/>
    </row>
    <row r="450" spans="34:46" hidden="1" x14ac:dyDescent="0.25">
      <c r="AH450" s="110"/>
      <c r="AI450" s="111"/>
      <c r="AJ450" s="110"/>
      <c r="AK450" s="224"/>
      <c r="AL450" s="149"/>
      <c r="AM450" s="149"/>
      <c r="AN450" s="149"/>
      <c r="AO450" s="149"/>
      <c r="AP450" s="149"/>
      <c r="AQ450" s="149"/>
      <c r="AR450" s="149"/>
      <c r="AS450" s="149"/>
      <c r="AT450" s="149"/>
    </row>
    <row r="451" spans="34:46" hidden="1" x14ac:dyDescent="0.25">
      <c r="AH451" s="110"/>
      <c r="AI451" s="111"/>
      <c r="AJ451" s="110"/>
      <c r="AK451" s="224"/>
      <c r="AL451" s="149"/>
      <c r="AM451" s="149"/>
      <c r="AN451" s="149"/>
      <c r="AO451" s="149"/>
      <c r="AP451" s="149"/>
      <c r="AQ451" s="149"/>
      <c r="AR451" s="149"/>
      <c r="AS451" s="149"/>
      <c r="AT451" s="149"/>
    </row>
    <row r="452" spans="34:46" hidden="1" x14ac:dyDescent="0.25">
      <c r="AH452" s="110"/>
      <c r="AI452" s="111"/>
      <c r="AJ452" s="110"/>
      <c r="AK452" s="224"/>
      <c r="AL452" s="149"/>
      <c r="AM452" s="149"/>
      <c r="AN452" s="149"/>
      <c r="AO452" s="149"/>
      <c r="AP452" s="149"/>
      <c r="AQ452" s="149"/>
      <c r="AR452" s="149"/>
      <c r="AS452" s="149"/>
      <c r="AT452" s="149"/>
    </row>
    <row r="453" spans="34:46" hidden="1" x14ac:dyDescent="0.25">
      <c r="AH453" s="110"/>
      <c r="AI453" s="111"/>
      <c r="AJ453" s="110"/>
      <c r="AK453" s="224"/>
      <c r="AL453" s="149"/>
      <c r="AM453" s="149"/>
      <c r="AN453" s="149"/>
      <c r="AO453" s="149"/>
      <c r="AP453" s="149"/>
      <c r="AQ453" s="149"/>
      <c r="AR453" s="149"/>
      <c r="AS453" s="149"/>
      <c r="AT453" s="149"/>
    </row>
    <row r="454" spans="34:46" hidden="1" x14ac:dyDescent="0.25">
      <c r="AH454" s="110"/>
      <c r="AI454" s="111"/>
      <c r="AJ454" s="110"/>
      <c r="AK454" s="224"/>
      <c r="AL454" s="149"/>
      <c r="AM454" s="149"/>
      <c r="AN454" s="149"/>
      <c r="AO454" s="149"/>
      <c r="AP454" s="149"/>
      <c r="AQ454" s="149"/>
      <c r="AR454" s="149"/>
      <c r="AS454" s="149"/>
      <c r="AT454" s="149"/>
    </row>
    <row r="455" spans="34:46" hidden="1" x14ac:dyDescent="0.25">
      <c r="AH455" s="110"/>
      <c r="AI455" s="111"/>
      <c r="AJ455" s="110"/>
      <c r="AK455" s="224"/>
      <c r="AL455" s="149"/>
      <c r="AM455" s="149"/>
      <c r="AN455" s="149"/>
      <c r="AO455" s="149"/>
      <c r="AP455" s="149"/>
      <c r="AQ455" s="149"/>
      <c r="AR455" s="149"/>
      <c r="AS455" s="149"/>
      <c r="AT455" s="149"/>
    </row>
    <row r="456" spans="34:46" hidden="1" x14ac:dyDescent="0.25">
      <c r="AH456" s="110"/>
      <c r="AI456" s="111"/>
      <c r="AJ456" s="110"/>
      <c r="AK456" s="224"/>
      <c r="AL456" s="149"/>
      <c r="AM456" s="149"/>
      <c r="AN456" s="149"/>
      <c r="AO456" s="149"/>
      <c r="AP456" s="149"/>
      <c r="AQ456" s="149"/>
      <c r="AR456" s="149"/>
      <c r="AS456" s="149"/>
      <c r="AT456" s="149"/>
    </row>
    <row r="457" spans="34:46" hidden="1" x14ac:dyDescent="0.25">
      <c r="AH457" s="110"/>
      <c r="AI457" s="111"/>
      <c r="AJ457" s="110"/>
      <c r="AK457" s="224"/>
      <c r="AL457" s="149"/>
      <c r="AM457" s="149"/>
      <c r="AN457" s="149"/>
      <c r="AO457" s="149"/>
      <c r="AP457" s="149"/>
      <c r="AQ457" s="149"/>
      <c r="AR457" s="149"/>
      <c r="AS457" s="149"/>
      <c r="AT457" s="149"/>
    </row>
    <row r="458" spans="34:46" hidden="1" x14ac:dyDescent="0.25">
      <c r="AH458" s="110"/>
      <c r="AI458" s="111"/>
      <c r="AJ458" s="110"/>
      <c r="AK458" s="224"/>
      <c r="AL458" s="149"/>
      <c r="AM458" s="149"/>
      <c r="AN458" s="149"/>
      <c r="AO458" s="149"/>
      <c r="AP458" s="149"/>
      <c r="AQ458" s="149"/>
      <c r="AR458" s="149"/>
      <c r="AS458" s="149"/>
      <c r="AT458" s="149"/>
    </row>
    <row r="459" spans="34:46" hidden="1" x14ac:dyDescent="0.25">
      <c r="AH459" s="110"/>
      <c r="AI459" s="111"/>
      <c r="AJ459" s="110"/>
      <c r="AK459" s="224"/>
      <c r="AL459" s="149"/>
      <c r="AM459" s="149"/>
      <c r="AN459" s="149"/>
      <c r="AO459" s="149"/>
      <c r="AP459" s="149"/>
      <c r="AQ459" s="149"/>
      <c r="AR459" s="149"/>
      <c r="AS459" s="149"/>
      <c r="AT459" s="149"/>
    </row>
    <row r="460" spans="34:46" hidden="1" x14ac:dyDescent="0.25">
      <c r="AH460" s="110"/>
      <c r="AI460" s="111"/>
      <c r="AJ460" s="110"/>
      <c r="AK460" s="224"/>
      <c r="AL460" s="149"/>
      <c r="AM460" s="149"/>
      <c r="AN460" s="149"/>
      <c r="AO460" s="149"/>
      <c r="AP460" s="149"/>
      <c r="AQ460" s="149"/>
      <c r="AR460" s="149"/>
      <c r="AS460" s="149"/>
      <c r="AT460" s="149"/>
    </row>
    <row r="461" spans="34:46" hidden="1" x14ac:dyDescent="0.25">
      <c r="AH461" s="110"/>
      <c r="AI461" s="111"/>
      <c r="AJ461" s="110"/>
      <c r="AK461" s="224"/>
      <c r="AL461" s="149"/>
      <c r="AM461" s="149"/>
      <c r="AN461" s="149"/>
      <c r="AO461" s="149"/>
      <c r="AP461" s="149"/>
      <c r="AQ461" s="149"/>
      <c r="AR461" s="149"/>
      <c r="AS461" s="149"/>
      <c r="AT461" s="149"/>
    </row>
    <row r="462" spans="34:46" hidden="1" x14ac:dyDescent="0.25">
      <c r="AH462" s="110"/>
      <c r="AI462" s="111"/>
      <c r="AJ462" s="110"/>
      <c r="AK462" s="224"/>
      <c r="AL462" s="149"/>
      <c r="AM462" s="149"/>
      <c r="AN462" s="149"/>
      <c r="AO462" s="149"/>
      <c r="AP462" s="149"/>
      <c r="AQ462" s="149"/>
      <c r="AR462" s="149"/>
      <c r="AS462" s="149"/>
      <c r="AT462" s="149"/>
    </row>
    <row r="463" spans="34:46" hidden="1" x14ac:dyDescent="0.25">
      <c r="AH463" s="110"/>
      <c r="AI463" s="111"/>
      <c r="AJ463" s="110"/>
      <c r="AK463" s="224"/>
      <c r="AL463" s="149"/>
      <c r="AM463" s="149"/>
      <c r="AN463" s="149"/>
      <c r="AO463" s="149"/>
      <c r="AP463" s="149"/>
      <c r="AQ463" s="149"/>
      <c r="AR463" s="149"/>
      <c r="AS463" s="149"/>
      <c r="AT463" s="149"/>
    </row>
    <row r="464" spans="34:46" hidden="1" x14ac:dyDescent="0.25">
      <c r="AH464" s="110"/>
      <c r="AI464" s="111"/>
      <c r="AJ464" s="110"/>
      <c r="AK464" s="224"/>
      <c r="AL464" s="149"/>
      <c r="AM464" s="149"/>
      <c r="AN464" s="149"/>
      <c r="AO464" s="149"/>
      <c r="AP464" s="149"/>
      <c r="AQ464" s="149"/>
      <c r="AR464" s="149"/>
      <c r="AS464" s="149"/>
      <c r="AT464" s="149"/>
    </row>
    <row r="465" spans="34:46" hidden="1" x14ac:dyDescent="0.25">
      <c r="AH465" s="110"/>
      <c r="AI465" s="111"/>
      <c r="AJ465" s="110"/>
      <c r="AK465" s="224"/>
      <c r="AL465" s="149"/>
      <c r="AM465" s="149"/>
      <c r="AN465" s="149"/>
      <c r="AO465" s="149"/>
      <c r="AP465" s="149"/>
      <c r="AQ465" s="149"/>
      <c r="AR465" s="149"/>
      <c r="AS465" s="149"/>
      <c r="AT465" s="149"/>
    </row>
    <row r="466" spans="34:46" hidden="1" x14ac:dyDescent="0.25">
      <c r="AH466" s="110"/>
      <c r="AI466" s="111"/>
      <c r="AJ466" s="110"/>
      <c r="AK466" s="224"/>
      <c r="AL466" s="149"/>
      <c r="AM466" s="149"/>
      <c r="AN466" s="149"/>
      <c r="AO466" s="149"/>
      <c r="AP466" s="149"/>
      <c r="AQ466" s="149"/>
      <c r="AR466" s="149"/>
      <c r="AS466" s="149"/>
      <c r="AT466" s="149"/>
    </row>
    <row r="467" spans="34:46" hidden="1" x14ac:dyDescent="0.25">
      <c r="AH467" s="110"/>
      <c r="AI467" s="111"/>
      <c r="AJ467" s="110"/>
      <c r="AK467" s="224"/>
      <c r="AL467" s="149"/>
      <c r="AM467" s="149"/>
      <c r="AN467" s="149"/>
      <c r="AO467" s="149"/>
      <c r="AP467" s="149"/>
      <c r="AQ467" s="149"/>
      <c r="AR467" s="149"/>
      <c r="AS467" s="149"/>
      <c r="AT467" s="149"/>
    </row>
    <row r="468" spans="34:46" hidden="1" x14ac:dyDescent="0.25">
      <c r="AH468" s="110"/>
      <c r="AI468" s="111"/>
      <c r="AJ468" s="110"/>
      <c r="AK468" s="224"/>
      <c r="AL468" s="149"/>
      <c r="AM468" s="149"/>
      <c r="AN468" s="149"/>
      <c r="AO468" s="149"/>
      <c r="AP468" s="149"/>
      <c r="AQ468" s="149"/>
      <c r="AR468" s="149"/>
      <c r="AS468" s="149"/>
      <c r="AT468" s="149"/>
    </row>
    <row r="469" spans="34:46" hidden="1" x14ac:dyDescent="0.25">
      <c r="AH469" s="110"/>
      <c r="AI469" s="111"/>
      <c r="AJ469" s="110"/>
      <c r="AK469" s="224"/>
      <c r="AL469" s="149"/>
      <c r="AM469" s="149"/>
      <c r="AN469" s="149"/>
      <c r="AO469" s="149"/>
      <c r="AP469" s="149"/>
      <c r="AQ469" s="149"/>
      <c r="AR469" s="149"/>
      <c r="AS469" s="149"/>
      <c r="AT469" s="149"/>
    </row>
    <row r="470" spans="34:46" hidden="1" x14ac:dyDescent="0.25">
      <c r="AH470" s="110"/>
      <c r="AI470" s="111"/>
      <c r="AJ470" s="110"/>
      <c r="AK470" s="224"/>
      <c r="AL470" s="149"/>
      <c r="AM470" s="149"/>
      <c r="AN470" s="149"/>
      <c r="AO470" s="149"/>
      <c r="AP470" s="149"/>
      <c r="AQ470" s="149"/>
      <c r="AR470" s="149"/>
      <c r="AS470" s="149"/>
      <c r="AT470" s="149"/>
    </row>
    <row r="471" spans="34:46" hidden="1" x14ac:dyDescent="0.25">
      <c r="AH471" s="110"/>
      <c r="AI471" s="111"/>
      <c r="AJ471" s="110"/>
      <c r="AK471" s="224"/>
      <c r="AL471" s="149"/>
      <c r="AM471" s="149"/>
      <c r="AN471" s="149"/>
      <c r="AO471" s="149"/>
      <c r="AP471" s="149"/>
      <c r="AQ471" s="149"/>
      <c r="AR471" s="149"/>
      <c r="AS471" s="149"/>
      <c r="AT471" s="149"/>
    </row>
    <row r="472" spans="34:46" hidden="1" x14ac:dyDescent="0.25">
      <c r="AH472" s="110"/>
      <c r="AI472" s="111"/>
      <c r="AJ472" s="110"/>
      <c r="AK472" s="224"/>
      <c r="AL472" s="149"/>
      <c r="AM472" s="149"/>
      <c r="AN472" s="149"/>
      <c r="AO472" s="149"/>
      <c r="AP472" s="149"/>
      <c r="AQ472" s="149"/>
      <c r="AR472" s="149"/>
      <c r="AS472" s="149"/>
      <c r="AT472" s="149"/>
    </row>
    <row r="473" spans="34:46" hidden="1" x14ac:dyDescent="0.25">
      <c r="AH473" s="110"/>
      <c r="AI473" s="111"/>
      <c r="AJ473" s="110"/>
      <c r="AK473" s="224"/>
      <c r="AL473" s="149"/>
      <c r="AM473" s="149"/>
      <c r="AN473" s="149"/>
      <c r="AO473" s="149"/>
      <c r="AP473" s="149"/>
      <c r="AQ473" s="149"/>
      <c r="AR473" s="149"/>
      <c r="AS473" s="149"/>
      <c r="AT473" s="149"/>
    </row>
    <row r="474" spans="34:46" hidden="1" x14ac:dyDescent="0.25">
      <c r="AH474" s="110"/>
      <c r="AI474" s="111"/>
      <c r="AJ474" s="110"/>
      <c r="AK474" s="224"/>
      <c r="AL474" s="149"/>
      <c r="AM474" s="149"/>
      <c r="AN474" s="149"/>
      <c r="AO474" s="149"/>
      <c r="AP474" s="149"/>
      <c r="AQ474" s="149"/>
      <c r="AR474" s="149"/>
      <c r="AS474" s="149"/>
      <c r="AT474" s="149"/>
    </row>
    <row r="475" spans="34:46" hidden="1" x14ac:dyDescent="0.25">
      <c r="AH475" s="110"/>
      <c r="AI475" s="111"/>
      <c r="AJ475" s="110"/>
      <c r="AK475" s="224"/>
      <c r="AL475" s="149"/>
      <c r="AM475" s="149"/>
      <c r="AN475" s="149"/>
      <c r="AO475" s="149"/>
      <c r="AP475" s="149"/>
      <c r="AQ475" s="149"/>
      <c r="AR475" s="149"/>
      <c r="AS475" s="149"/>
      <c r="AT475" s="149"/>
    </row>
    <row r="476" spans="34:46" hidden="1" x14ac:dyDescent="0.25">
      <c r="AH476" s="110"/>
      <c r="AI476" s="111"/>
      <c r="AJ476" s="110"/>
      <c r="AK476" s="224"/>
      <c r="AL476" s="149"/>
      <c r="AM476" s="149"/>
      <c r="AN476" s="149"/>
      <c r="AO476" s="149"/>
      <c r="AP476" s="149"/>
      <c r="AQ476" s="149"/>
      <c r="AR476" s="149"/>
      <c r="AS476" s="149"/>
      <c r="AT476" s="149"/>
    </row>
    <row r="477" spans="34:46" hidden="1" x14ac:dyDescent="0.25">
      <c r="AH477" s="110"/>
      <c r="AI477" s="111"/>
      <c r="AJ477" s="110"/>
      <c r="AK477" s="224"/>
      <c r="AL477" s="149"/>
      <c r="AM477" s="149"/>
      <c r="AN477" s="149"/>
      <c r="AO477" s="149"/>
      <c r="AP477" s="149"/>
      <c r="AQ477" s="149"/>
      <c r="AR477" s="149"/>
      <c r="AS477" s="149"/>
      <c r="AT477" s="149"/>
    </row>
    <row r="478" spans="34:46" hidden="1" x14ac:dyDescent="0.25">
      <c r="AH478" s="110"/>
      <c r="AI478" s="111"/>
      <c r="AJ478" s="110"/>
      <c r="AK478" s="224"/>
      <c r="AL478" s="149"/>
      <c r="AM478" s="149"/>
      <c r="AN478" s="149"/>
      <c r="AO478" s="149"/>
      <c r="AP478" s="149"/>
      <c r="AQ478" s="149"/>
      <c r="AR478" s="149"/>
      <c r="AS478" s="149"/>
      <c r="AT478" s="149"/>
    </row>
    <row r="479" spans="34:46" hidden="1" x14ac:dyDescent="0.25">
      <c r="AH479" s="110"/>
      <c r="AI479" s="111"/>
      <c r="AJ479" s="110"/>
      <c r="AK479" s="224"/>
      <c r="AL479" s="149"/>
      <c r="AM479" s="149"/>
      <c r="AN479" s="149"/>
      <c r="AO479" s="149"/>
      <c r="AP479" s="149"/>
      <c r="AQ479" s="149"/>
      <c r="AR479" s="149"/>
      <c r="AS479" s="149"/>
      <c r="AT479" s="149"/>
    </row>
    <row r="480" spans="34:46" x14ac:dyDescent="0.25"/>
  </sheetData>
  <sheetProtection sheet="1" objects="1" scenarios="1"/>
  <autoFilter ref="A12:AT87"/>
  <mergeCells count="29">
    <mergeCell ref="R7:V7"/>
    <mergeCell ref="P8:Q8"/>
    <mergeCell ref="R8:V8"/>
    <mergeCell ref="J92:K92"/>
    <mergeCell ref="O92:P92"/>
    <mergeCell ref="Y9:AC9"/>
    <mergeCell ref="C11:C12"/>
    <mergeCell ref="D11:D12"/>
    <mergeCell ref="E11:E12"/>
    <mergeCell ref="F11:F12"/>
    <mergeCell ref="G11:G12"/>
    <mergeCell ref="H11:H12"/>
    <mergeCell ref="N11:AK11"/>
    <mergeCell ref="C2:F4"/>
    <mergeCell ref="K11:K12"/>
    <mergeCell ref="AM11:AM12"/>
    <mergeCell ref="J90:K90"/>
    <mergeCell ref="I11:I12"/>
    <mergeCell ref="J11:J12"/>
    <mergeCell ref="P9:Q9"/>
    <mergeCell ref="R9:V9"/>
    <mergeCell ref="P6:AC6"/>
    <mergeCell ref="G2:U4"/>
    <mergeCell ref="W7:X7"/>
    <mergeCell ref="Y7:AC7"/>
    <mergeCell ref="W8:X8"/>
    <mergeCell ref="Y8:AC8"/>
    <mergeCell ref="P7:Q7"/>
    <mergeCell ref="W9:X9"/>
  </mergeCells>
  <conditionalFormatting sqref="D11:F11 F79:F80 F13:F25 F84:F88 F27:F77">
    <cfRule type="cellIs" dxfId="15" priority="9" stopIfTrue="1" operator="equal">
      <formula>0</formula>
    </cfRule>
  </conditionalFormatting>
  <conditionalFormatting sqref="F26">
    <cfRule type="cellIs" dxfId="14" priority="8" stopIfTrue="1" operator="equal">
      <formula>0</formula>
    </cfRule>
  </conditionalFormatting>
  <conditionalFormatting sqref="F81">
    <cfRule type="cellIs" dxfId="13" priority="7" stopIfTrue="1" operator="equal">
      <formula>0</formula>
    </cfRule>
  </conditionalFormatting>
  <conditionalFormatting sqref="F82">
    <cfRule type="cellIs" dxfId="12" priority="5" stopIfTrue="1" operator="equal">
      <formula>0</formula>
    </cfRule>
  </conditionalFormatting>
  <conditionalFormatting sqref="F78">
    <cfRule type="cellIs" dxfId="11" priority="3" stopIfTrue="1" operator="equal">
      <formula>0</formula>
    </cfRule>
  </conditionalFormatting>
  <conditionalFormatting sqref="F83">
    <cfRule type="cellIs" dxfId="10" priority="1" stopIfTrue="1" operator="equal">
      <formula>0</formula>
    </cfRule>
  </conditionalFormatting>
  <dataValidations disablePrompts="1" count="3">
    <dataValidation type="list" allowBlank="1" showInputMessage="1" showErrorMessage="1" sqref="I55:I57">
      <formula1>#REF!</formula1>
    </dataValidation>
    <dataValidation type="list" allowBlank="1" showInputMessage="1" showErrorMessage="1" sqref="I75">
      <formula1>#REF!</formula1>
    </dataValidation>
    <dataValidation type="list" allowBlank="1" showInputMessage="1" showErrorMessage="1" sqref="I68:I71">
      <formula1>$F$39:$F$39</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70" zoomScaleNormal="70" workbookViewId="0">
      <selection activeCell="C12" sqref="C12"/>
    </sheetView>
  </sheetViews>
  <sheetFormatPr baseColWidth="10" defaultColWidth="0" defaultRowHeight="15" zeroHeight="1" x14ac:dyDescent="0.25"/>
  <cols>
    <col min="1" max="1" width="6.85546875" style="58" customWidth="1"/>
    <col min="2" max="2" width="64.42578125" style="58" customWidth="1"/>
    <col min="3" max="3" width="28.42578125" style="58" customWidth="1"/>
    <col min="4" max="4" width="15.7109375" style="58" customWidth="1"/>
    <col min="5" max="18" width="11.42578125" style="58" customWidth="1"/>
    <col min="19" max="19" width="2.85546875" style="58" customWidth="1"/>
    <col min="20" max="16384" width="0" style="58" hidden="1"/>
  </cols>
  <sheetData>
    <row r="1" spans="1:4" x14ac:dyDescent="0.25"/>
    <row r="2" spans="1:4" ht="37.5" customHeight="1" x14ac:dyDescent="0.25">
      <c r="B2" s="315" t="s">
        <v>276</v>
      </c>
      <c r="C2" s="315"/>
      <c r="D2" s="315"/>
    </row>
    <row r="3" spans="1:4" x14ac:dyDescent="0.25"/>
    <row r="4" spans="1:4" x14ac:dyDescent="0.25"/>
    <row r="5" spans="1:4" ht="39" x14ac:dyDescent="0.25">
      <c r="B5" s="59" t="s">
        <v>277</v>
      </c>
      <c r="C5" s="60" t="s">
        <v>201</v>
      </c>
      <c r="D5" s="61" t="s">
        <v>202</v>
      </c>
    </row>
    <row r="6" spans="1:4" ht="56.25" x14ac:dyDescent="0.25">
      <c r="A6" s="120"/>
      <c r="B6" s="62" t="s">
        <v>86</v>
      </c>
      <c r="C6" s="75">
        <f>+AVERAGE(Indicadores!AM30,Indicadores!AM41,Indicadores!AM42,Indicadores!AM43)</f>
        <v>0.78735638888888881</v>
      </c>
      <c r="D6" s="63">
        <v>4</v>
      </c>
    </row>
    <row r="7" spans="1:4" ht="37.5" x14ac:dyDescent="0.25">
      <c r="A7" s="120"/>
      <c r="B7" s="62" t="s">
        <v>48</v>
      </c>
      <c r="C7" s="75">
        <f>+AVERAGE(Indicadores!AM15,Indicadores!AM45,Indicadores!AM54)</f>
        <v>0.33333333333333331</v>
      </c>
      <c r="D7" s="63">
        <v>3</v>
      </c>
    </row>
    <row r="8" spans="1:4" ht="37.5" x14ac:dyDescent="0.25">
      <c r="A8" s="120"/>
      <c r="B8" s="62" t="s">
        <v>57</v>
      </c>
      <c r="C8" s="75">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Indicadores!AM40)</f>
        <v>0.39350793992557148</v>
      </c>
      <c r="D8" s="63">
        <v>22</v>
      </c>
    </row>
    <row r="9" spans="1:4" ht="37.5" x14ac:dyDescent="0.25">
      <c r="A9" s="120"/>
      <c r="B9" s="62" t="s">
        <v>172</v>
      </c>
      <c r="C9" s="75">
        <f>+AVERAGE(Indicadores!AM68,Indicadores!AM69,Indicadores!AM70,Indicadores!AM71)</f>
        <v>0</v>
      </c>
      <c r="D9" s="63">
        <v>4</v>
      </c>
    </row>
    <row r="10" spans="1:4" ht="37.5" x14ac:dyDescent="0.25">
      <c r="A10" s="120"/>
      <c r="B10" s="62" t="s">
        <v>39</v>
      </c>
      <c r="C10" s="75">
        <f>AVERAGE(Indicadores!AM13,Indicadores!AM14,Indicadores!AM16,Indicadores!AM17,Indicadores!AM44,Indicadores!AM46,Indicadores!AM47,Indicadores!AM48,Indicadores!AM55,Indicadores!AM56,Indicadores!AM57,Indicadores!AM58,Indicadores!AM59,Indicadores!AM60,Indicadores!AM61,Indicadores!AM62,Indicadores!AM63,Indicadores!AM64,Indicadores!AM65,Indicadores!AM66,Indicadores!AM67,Indicadores!AM72,Indicadores!AM73,Indicadores!AM74,Indicadores!AM75,Indicadores!AM76)</f>
        <v>0.41752549888906143</v>
      </c>
      <c r="D10" s="63">
        <v>26</v>
      </c>
    </row>
    <row r="11" spans="1:4" ht="37.5" x14ac:dyDescent="0.25">
      <c r="A11" s="120"/>
      <c r="B11" s="62" t="s">
        <v>216</v>
      </c>
      <c r="C11" s="75">
        <f>+AVERAGE(Indicadores!AM49,Indicadores!AM50,Indicadores!AM51,Indicadores!AM52,Indicadores!AM53)</f>
        <v>0.94736842105263153</v>
      </c>
      <c r="D11" s="63">
        <v>5</v>
      </c>
    </row>
    <row r="12" spans="1:4" ht="72" customHeight="1" x14ac:dyDescent="0.25">
      <c r="A12" s="120"/>
      <c r="B12" s="62" t="s">
        <v>190</v>
      </c>
      <c r="C12" s="75">
        <f>+AVERAGE(Indicadores!AM77,Indicadores!AM78,Indicadores!AM79,Indicadores!AM80,Indicadores!AM81,Indicadores!AM82,Indicadores!AM83,Indicadores!AM84,Indicadores!AM85,Indicadores!AM86,Indicadores!AM87)</f>
        <v>0.1212121212121212</v>
      </c>
      <c r="D12" s="63">
        <v>11</v>
      </c>
    </row>
    <row r="13" spans="1:4" ht="23.25" x14ac:dyDescent="0.35">
      <c r="B13" s="64"/>
      <c r="C13" s="65"/>
      <c r="D13" s="66"/>
    </row>
    <row r="14" spans="1:4" ht="41.25" thickBot="1" x14ac:dyDescent="0.35">
      <c r="B14" s="67" t="s">
        <v>203</v>
      </c>
      <c r="C14" s="68">
        <f>+AVERAGE(C6:C12)</f>
        <v>0.42861481475737245</v>
      </c>
      <c r="D14" s="123">
        <f>SUM(D6:D12)</f>
        <v>75</v>
      </c>
    </row>
    <row r="15" spans="1:4" ht="18.75" x14ac:dyDescent="0.25">
      <c r="B15" s="64"/>
      <c r="C15" s="64"/>
    </row>
    <row r="16" spans="1:4" x14ac:dyDescent="0.25">
      <c r="B16" s="69" t="s">
        <v>330</v>
      </c>
    </row>
    <row r="17" spans="2:3" x14ac:dyDescent="0.25">
      <c r="B17" s="69" t="s">
        <v>331</v>
      </c>
      <c r="C17" s="159"/>
    </row>
    <row r="18" spans="2:3" x14ac:dyDescent="0.25">
      <c r="C18" s="159"/>
    </row>
    <row r="19" spans="2:3" x14ac:dyDescent="0.25">
      <c r="C19" s="159"/>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0"/>
    </row>
  </sheetData>
  <sheetProtection sheet="1" objects="1" scenarios="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B24" sqref="B24"/>
    </sheetView>
  </sheetViews>
  <sheetFormatPr baseColWidth="10" defaultColWidth="0" defaultRowHeight="15" zeroHeight="1" x14ac:dyDescent="0.25"/>
  <cols>
    <col min="1" max="1" width="3" style="58" customWidth="1"/>
    <col min="2" max="2" width="32.7109375" style="58" customWidth="1"/>
    <col min="3" max="3" width="15.28515625" style="58" customWidth="1"/>
    <col min="4" max="4" width="3" style="58" customWidth="1"/>
    <col min="5" max="14" width="11.42578125" style="58" customWidth="1"/>
    <col min="15" max="16384" width="0" style="58" hidden="1"/>
  </cols>
  <sheetData>
    <row r="1" spans="2:4" x14ac:dyDescent="0.25"/>
    <row r="2" spans="2:4" ht="25.5" x14ac:dyDescent="0.25">
      <c r="B2" s="161" t="s">
        <v>13</v>
      </c>
      <c r="C2" s="161" t="s">
        <v>204</v>
      </c>
    </row>
    <row r="3" spans="2:4" ht="15.75" x14ac:dyDescent="0.25">
      <c r="B3" s="71" t="s">
        <v>35</v>
      </c>
      <c r="C3" s="72">
        <v>4</v>
      </c>
      <c r="D3" s="14"/>
    </row>
    <row r="4" spans="2:4" ht="15.75" x14ac:dyDescent="0.25">
      <c r="B4" s="71" t="s">
        <v>52</v>
      </c>
      <c r="C4" s="72">
        <v>4</v>
      </c>
      <c r="D4" s="14"/>
    </row>
    <row r="5" spans="2:4" ht="15.75" x14ac:dyDescent="0.25">
      <c r="B5" s="71" t="s">
        <v>55</v>
      </c>
      <c r="C5" s="72">
        <v>14</v>
      </c>
      <c r="D5" s="14"/>
    </row>
    <row r="6" spans="2:4" ht="15.75" x14ac:dyDescent="0.25">
      <c r="B6" s="71" t="s">
        <v>205</v>
      </c>
      <c r="C6" s="72">
        <v>7</v>
      </c>
      <c r="D6" s="14"/>
    </row>
    <row r="7" spans="2:4" ht="15.75" x14ac:dyDescent="0.25">
      <c r="B7" s="71" t="s">
        <v>206</v>
      </c>
      <c r="C7" s="72">
        <v>5</v>
      </c>
      <c r="D7" s="14"/>
    </row>
    <row r="8" spans="2:4" ht="15.75" x14ac:dyDescent="0.25">
      <c r="B8" s="71" t="s">
        <v>207</v>
      </c>
      <c r="C8" s="72">
        <v>2</v>
      </c>
      <c r="D8" s="14"/>
    </row>
    <row r="9" spans="2:4" ht="15.75" x14ac:dyDescent="0.25">
      <c r="B9" s="71" t="s">
        <v>208</v>
      </c>
      <c r="C9" s="72">
        <v>2</v>
      </c>
      <c r="D9" s="14"/>
    </row>
    <row r="10" spans="2:4" ht="15.75" x14ac:dyDescent="0.25">
      <c r="B10" s="71" t="s">
        <v>209</v>
      </c>
      <c r="C10" s="72">
        <v>3</v>
      </c>
      <c r="D10" s="14"/>
    </row>
    <row r="11" spans="2:4" ht="15.75" x14ac:dyDescent="0.25">
      <c r="B11" s="71" t="s">
        <v>210</v>
      </c>
      <c r="C11" s="72">
        <v>3</v>
      </c>
      <c r="D11" s="14"/>
    </row>
    <row r="12" spans="2:4" ht="31.5" x14ac:dyDescent="0.25">
      <c r="B12" s="71" t="s">
        <v>211</v>
      </c>
      <c r="C12" s="72">
        <v>1</v>
      </c>
      <c r="D12" s="14"/>
    </row>
    <row r="13" spans="2:4" ht="31.5" x14ac:dyDescent="0.25">
      <c r="B13" s="71" t="s">
        <v>212</v>
      </c>
      <c r="C13" s="72">
        <v>3</v>
      </c>
      <c r="D13" s="14"/>
    </row>
    <row r="14" spans="2:4" ht="15.75" x14ac:dyDescent="0.25">
      <c r="B14" s="71" t="s">
        <v>124</v>
      </c>
      <c r="C14" s="72">
        <v>5</v>
      </c>
      <c r="D14" s="14"/>
    </row>
    <row r="15" spans="2:4" ht="15.75" x14ac:dyDescent="0.25">
      <c r="B15" s="71" t="s">
        <v>135</v>
      </c>
      <c r="C15" s="72">
        <v>5</v>
      </c>
      <c r="D15" s="14"/>
    </row>
    <row r="16" spans="2:4" ht="15.75" x14ac:dyDescent="0.25">
      <c r="B16" s="71" t="s">
        <v>213</v>
      </c>
      <c r="C16" s="72">
        <v>6</v>
      </c>
      <c r="D16" s="14"/>
    </row>
    <row r="17" spans="2:4" ht="15.75" x14ac:dyDescent="0.25">
      <c r="B17" s="71" t="s">
        <v>145</v>
      </c>
      <c r="C17" s="72">
        <v>1</v>
      </c>
      <c r="D17" s="14"/>
    </row>
    <row r="18" spans="2:4" ht="15.75" x14ac:dyDescent="0.25">
      <c r="B18" s="71" t="s">
        <v>301</v>
      </c>
      <c r="C18" s="72">
        <v>4</v>
      </c>
      <c r="D18" s="14"/>
    </row>
    <row r="19" spans="2:4" ht="15.75" x14ac:dyDescent="0.25">
      <c r="B19" s="71" t="s">
        <v>214</v>
      </c>
      <c r="C19" s="72">
        <v>4</v>
      </c>
      <c r="D19" s="14"/>
    </row>
    <row r="20" spans="2:4" ht="15.75" x14ac:dyDescent="0.25">
      <c r="B20" s="71" t="s">
        <v>168</v>
      </c>
      <c r="C20" s="72">
        <v>2</v>
      </c>
      <c r="D20" s="14"/>
    </row>
    <row r="21" spans="2:4" ht="16.5" thickBot="1" x14ac:dyDescent="0.3">
      <c r="B21" s="73" t="s">
        <v>215</v>
      </c>
      <c r="C21" s="74">
        <f>SUM(C3:C20)</f>
        <v>75</v>
      </c>
      <c r="D21" s="14"/>
    </row>
    <row r="22" spans="2:4" ht="15.75" thickTop="1" x14ac:dyDescent="0.25"/>
    <row r="23" spans="2:4" x14ac:dyDescent="0.25"/>
    <row r="24" spans="2:4" x14ac:dyDescent="0.25">
      <c r="B24" s="69" t="s">
        <v>329</v>
      </c>
    </row>
    <row r="25" spans="2:4" x14ac:dyDescent="0.25"/>
    <row r="26" spans="2:4" x14ac:dyDescent="0.25"/>
  </sheetData>
  <sheetProtection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5" zoomScaleNormal="100" workbookViewId="0">
      <selection activeCell="B36" sqref="B36"/>
    </sheetView>
  </sheetViews>
  <sheetFormatPr baseColWidth="10" defaultRowHeight="12.75" x14ac:dyDescent="0.2"/>
  <cols>
    <col min="1" max="1" width="11.42578125" style="76"/>
    <col min="2" max="2" width="66.140625" style="76" customWidth="1"/>
    <col min="3" max="3" width="26.7109375" style="76" customWidth="1"/>
    <col min="4" max="4" width="17.5703125" style="76" customWidth="1"/>
    <col min="5" max="16384" width="11.42578125" style="76"/>
  </cols>
  <sheetData>
    <row r="1" spans="1:4" x14ac:dyDescent="0.2">
      <c r="A1" s="316" t="s">
        <v>279</v>
      </c>
      <c r="B1" s="316"/>
      <c r="C1" s="316"/>
      <c r="D1" s="316"/>
    </row>
    <row r="2" spans="1:4" x14ac:dyDescent="0.2">
      <c r="A2" s="77" t="s">
        <v>222</v>
      </c>
      <c r="B2" s="77" t="s">
        <v>223</v>
      </c>
      <c r="C2" s="77" t="s">
        <v>224</v>
      </c>
      <c r="D2" s="77" t="s">
        <v>225</v>
      </c>
    </row>
    <row r="3" spans="1:4" ht="76.5" x14ac:dyDescent="0.2">
      <c r="A3" s="78">
        <v>40675</v>
      </c>
      <c r="B3" s="79" t="s">
        <v>226</v>
      </c>
      <c r="C3" s="80" t="s">
        <v>124</v>
      </c>
      <c r="D3" s="80" t="s">
        <v>227</v>
      </c>
    </row>
    <row r="4" spans="1:4" ht="25.5" x14ac:dyDescent="0.2">
      <c r="A4" s="78">
        <v>1</v>
      </c>
      <c r="B4" s="79" t="s">
        <v>228</v>
      </c>
      <c r="C4" s="80" t="s">
        <v>145</v>
      </c>
      <c r="D4" s="80" t="s">
        <v>229</v>
      </c>
    </row>
    <row r="5" spans="1:4" ht="51" x14ac:dyDescent="0.2">
      <c r="A5" s="78">
        <v>40773</v>
      </c>
      <c r="B5" s="79" t="s">
        <v>230</v>
      </c>
      <c r="C5" s="81" t="s">
        <v>55</v>
      </c>
      <c r="D5" s="82" t="s">
        <v>231</v>
      </c>
    </row>
    <row r="6" spans="1:4" ht="38.25" x14ac:dyDescent="0.2">
      <c r="A6" s="83">
        <v>40851</v>
      </c>
      <c r="B6" s="84" t="s">
        <v>232</v>
      </c>
      <c r="C6" s="85" t="s">
        <v>209</v>
      </c>
      <c r="D6" s="86" t="s">
        <v>233</v>
      </c>
    </row>
    <row r="7" spans="1:4" ht="25.5" x14ac:dyDescent="0.2">
      <c r="A7" s="85"/>
      <c r="B7" s="84" t="s">
        <v>234</v>
      </c>
      <c r="C7" s="85" t="s">
        <v>235</v>
      </c>
      <c r="D7" s="87" t="s">
        <v>236</v>
      </c>
    </row>
    <row r="8" spans="1:4" ht="38.25" x14ac:dyDescent="0.2">
      <c r="A8" s="83">
        <v>40851</v>
      </c>
      <c r="B8" s="84" t="s">
        <v>237</v>
      </c>
      <c r="C8" s="87" t="s">
        <v>238</v>
      </c>
      <c r="D8" s="86" t="s">
        <v>233</v>
      </c>
    </row>
    <row r="9" spans="1:4" ht="81.75" customHeight="1" x14ac:dyDescent="0.2">
      <c r="A9" s="83">
        <v>40851</v>
      </c>
      <c r="B9" s="84" t="s">
        <v>239</v>
      </c>
      <c r="C9" s="87" t="s">
        <v>205</v>
      </c>
      <c r="D9" s="86" t="s">
        <v>233</v>
      </c>
    </row>
    <row r="10" spans="1:4" ht="25.5" x14ac:dyDescent="0.2">
      <c r="A10" s="83">
        <v>40851</v>
      </c>
      <c r="B10" s="84" t="s">
        <v>240</v>
      </c>
      <c r="C10" s="87" t="s">
        <v>205</v>
      </c>
      <c r="D10" s="86" t="s">
        <v>233</v>
      </c>
    </row>
    <row r="11" spans="1:4" ht="63.75" x14ac:dyDescent="0.2">
      <c r="A11" s="83">
        <v>41183</v>
      </c>
      <c r="B11" s="84" t="s">
        <v>241</v>
      </c>
      <c r="C11" s="85" t="s">
        <v>35</v>
      </c>
      <c r="D11" s="85" t="s">
        <v>242</v>
      </c>
    </row>
    <row r="12" spans="1:4" ht="51" x14ac:dyDescent="0.2">
      <c r="A12" s="85"/>
      <c r="B12" s="84" t="s">
        <v>243</v>
      </c>
      <c r="C12" s="85" t="s">
        <v>55</v>
      </c>
      <c r="D12" s="85" t="s">
        <v>242</v>
      </c>
    </row>
    <row r="13" spans="1:4" ht="76.5" x14ac:dyDescent="0.2">
      <c r="A13" s="83">
        <v>41184</v>
      </c>
      <c r="B13" s="84" t="s">
        <v>244</v>
      </c>
      <c r="C13" s="87" t="s">
        <v>206</v>
      </c>
      <c r="D13" s="88" t="s">
        <v>245</v>
      </c>
    </row>
    <row r="14" spans="1:4" ht="76.5" x14ac:dyDescent="0.2">
      <c r="A14" s="83">
        <v>41184</v>
      </c>
      <c r="B14" s="84" t="s">
        <v>246</v>
      </c>
      <c r="C14" s="87" t="s">
        <v>208</v>
      </c>
      <c r="D14" s="88" t="s">
        <v>245</v>
      </c>
    </row>
    <row r="15" spans="1:4" ht="140.25" x14ac:dyDescent="0.2">
      <c r="A15" s="83">
        <v>41184</v>
      </c>
      <c r="B15" s="84" t="s">
        <v>247</v>
      </c>
      <c r="C15" s="87" t="s">
        <v>210</v>
      </c>
      <c r="D15" s="88" t="s">
        <v>245</v>
      </c>
    </row>
    <row r="16" spans="1:4" ht="114.75" x14ac:dyDescent="0.2">
      <c r="A16" s="83">
        <v>41184</v>
      </c>
      <c r="B16" s="84" t="s">
        <v>248</v>
      </c>
      <c r="C16" s="88" t="s">
        <v>249</v>
      </c>
      <c r="D16" s="88" t="s">
        <v>245</v>
      </c>
    </row>
    <row r="17" spans="1:4" ht="25.5" x14ac:dyDescent="0.2">
      <c r="A17" s="83">
        <v>41201</v>
      </c>
      <c r="B17" s="84" t="s">
        <v>250</v>
      </c>
      <c r="C17" s="87" t="s">
        <v>207</v>
      </c>
      <c r="D17" s="89" t="s">
        <v>251</v>
      </c>
    </row>
    <row r="18" spans="1:4" ht="25.5" x14ac:dyDescent="0.2">
      <c r="A18" s="83">
        <v>41214</v>
      </c>
      <c r="B18" s="84" t="s">
        <v>252</v>
      </c>
      <c r="C18" s="87" t="s">
        <v>209</v>
      </c>
      <c r="D18" s="89" t="s">
        <v>251</v>
      </c>
    </row>
    <row r="19" spans="1:4" ht="63.75" x14ac:dyDescent="0.2">
      <c r="A19" s="83">
        <v>41247</v>
      </c>
      <c r="B19" s="84" t="s">
        <v>253</v>
      </c>
      <c r="C19" s="87" t="s">
        <v>205</v>
      </c>
      <c r="D19" s="89" t="s">
        <v>251</v>
      </c>
    </row>
    <row r="20" spans="1:4" ht="51" x14ac:dyDescent="0.2">
      <c r="A20" s="90">
        <v>41326</v>
      </c>
      <c r="B20" s="91" t="s">
        <v>254</v>
      </c>
      <c r="C20" s="92" t="s">
        <v>209</v>
      </c>
      <c r="D20" s="93" t="s">
        <v>255</v>
      </c>
    </row>
    <row r="21" spans="1:4" ht="70.5" customHeight="1" x14ac:dyDescent="0.2">
      <c r="A21" s="90">
        <v>41326</v>
      </c>
      <c r="B21" s="94" t="s">
        <v>256</v>
      </c>
      <c r="C21" s="88" t="s">
        <v>257</v>
      </c>
      <c r="D21" s="88" t="s">
        <v>258</v>
      </c>
    </row>
    <row r="22" spans="1:4" ht="63.75" x14ac:dyDescent="0.2">
      <c r="A22" s="95">
        <v>41326</v>
      </c>
      <c r="B22" s="91" t="s">
        <v>259</v>
      </c>
      <c r="C22" s="88" t="s">
        <v>124</v>
      </c>
      <c r="D22" s="88" t="s">
        <v>260</v>
      </c>
    </row>
    <row r="23" spans="1:4" ht="25.5" x14ac:dyDescent="0.2">
      <c r="A23" s="95">
        <v>41326</v>
      </c>
      <c r="B23" s="91" t="s">
        <v>261</v>
      </c>
      <c r="C23" s="88" t="s">
        <v>205</v>
      </c>
      <c r="D23" s="88" t="s">
        <v>262</v>
      </c>
    </row>
    <row r="24" spans="1:4" s="96" customFormat="1" ht="44.25" customHeight="1" x14ac:dyDescent="0.2">
      <c r="A24" s="95">
        <v>41654</v>
      </c>
      <c r="B24" s="91" t="s">
        <v>263</v>
      </c>
      <c r="C24" s="91" t="s">
        <v>207</v>
      </c>
      <c r="D24" s="91" t="s">
        <v>264</v>
      </c>
    </row>
    <row r="25" spans="1:4" ht="140.25" x14ac:dyDescent="0.2">
      <c r="A25" s="90">
        <v>41702</v>
      </c>
      <c r="B25" s="97" t="s">
        <v>265</v>
      </c>
      <c r="C25" s="92" t="s">
        <v>266</v>
      </c>
      <c r="D25" s="92" t="s">
        <v>267</v>
      </c>
    </row>
    <row r="26" spans="1:4" ht="119.25" customHeight="1" x14ac:dyDescent="0.2">
      <c r="A26" s="90">
        <v>41702</v>
      </c>
      <c r="B26" s="88" t="s">
        <v>268</v>
      </c>
      <c r="C26" s="88" t="s">
        <v>269</v>
      </c>
      <c r="D26" s="88" t="s">
        <v>270</v>
      </c>
    </row>
    <row r="27" spans="1:4" ht="153" x14ac:dyDescent="0.2">
      <c r="A27" s="98">
        <v>41947</v>
      </c>
      <c r="B27" s="92" t="s">
        <v>271</v>
      </c>
      <c r="C27" s="92" t="s">
        <v>205</v>
      </c>
      <c r="D27" s="92" t="s">
        <v>272</v>
      </c>
    </row>
    <row r="28" spans="1:4" ht="51" x14ac:dyDescent="0.2">
      <c r="A28" s="98">
        <v>42360</v>
      </c>
      <c r="B28" s="92" t="s">
        <v>273</v>
      </c>
      <c r="C28" s="92" t="s">
        <v>269</v>
      </c>
      <c r="D28" s="92" t="s">
        <v>274</v>
      </c>
    </row>
    <row r="29" spans="1:4" ht="38.25" x14ac:dyDescent="0.2">
      <c r="A29" s="98">
        <v>42360</v>
      </c>
      <c r="B29" s="92" t="s">
        <v>280</v>
      </c>
      <c r="C29" s="92" t="s">
        <v>281</v>
      </c>
      <c r="D29" s="92" t="s">
        <v>282</v>
      </c>
    </row>
    <row r="30" spans="1:4" ht="51" x14ac:dyDescent="0.2">
      <c r="A30" s="98">
        <v>42747</v>
      </c>
      <c r="B30" s="92" t="s">
        <v>286</v>
      </c>
      <c r="C30" s="92" t="s">
        <v>207</v>
      </c>
      <c r="D30" s="92" t="s">
        <v>287</v>
      </c>
    </row>
    <row r="31" spans="1:4" ht="51" x14ac:dyDescent="0.2">
      <c r="A31" s="98">
        <v>42746</v>
      </c>
      <c r="B31" s="92" t="s">
        <v>288</v>
      </c>
      <c r="C31" s="92" t="s">
        <v>205</v>
      </c>
      <c r="D31" s="92" t="s">
        <v>287</v>
      </c>
    </row>
    <row r="32" spans="1:4" ht="38.25" x14ac:dyDescent="0.2">
      <c r="A32" s="98">
        <v>42776</v>
      </c>
      <c r="B32" s="92" t="s">
        <v>290</v>
      </c>
      <c r="C32" s="92" t="s">
        <v>124</v>
      </c>
      <c r="D32" s="92" t="s">
        <v>291</v>
      </c>
    </row>
    <row r="33" spans="1:4" ht="102" x14ac:dyDescent="0.2">
      <c r="A33" s="98">
        <v>42779</v>
      </c>
      <c r="B33" s="92" t="s">
        <v>293</v>
      </c>
      <c r="C33" s="92" t="s">
        <v>235</v>
      </c>
      <c r="D33" s="92" t="s">
        <v>292</v>
      </c>
    </row>
    <row r="34" spans="1:4" ht="38.25" x14ac:dyDescent="0.2">
      <c r="A34" s="98">
        <v>42753</v>
      </c>
      <c r="B34" s="92" t="s">
        <v>302</v>
      </c>
      <c r="C34" s="92" t="s">
        <v>55</v>
      </c>
      <c r="D34" s="92" t="s">
        <v>231</v>
      </c>
    </row>
    <row r="35" spans="1:4" ht="280.5" x14ac:dyDescent="0.2">
      <c r="A35" s="98">
        <v>42753</v>
      </c>
      <c r="B35" s="92" t="s">
        <v>310</v>
      </c>
      <c r="C35" s="92" t="s">
        <v>55</v>
      </c>
      <c r="D35" s="92" t="s">
        <v>231</v>
      </c>
    </row>
    <row r="36" spans="1:4" ht="102" x14ac:dyDescent="0.2">
      <c r="A36" s="98">
        <v>42894</v>
      </c>
      <c r="B36" s="92" t="s">
        <v>311</v>
      </c>
      <c r="C36" s="92" t="s">
        <v>209</v>
      </c>
      <c r="D36" s="92" t="s">
        <v>312</v>
      </c>
    </row>
    <row r="37" spans="1:4" x14ac:dyDescent="0.2">
      <c r="A37" s="99"/>
      <c r="B37" s="99"/>
      <c r="C37" s="99"/>
      <c r="D37" s="99"/>
    </row>
    <row r="38" spans="1:4" x14ac:dyDescent="0.2">
      <c r="A38" s="99"/>
      <c r="B38" s="99"/>
      <c r="C38" s="99"/>
      <c r="D38" s="99"/>
    </row>
    <row r="39" spans="1:4" x14ac:dyDescent="0.2">
      <c r="A39" s="99"/>
      <c r="B39" s="99"/>
      <c r="C39" s="99"/>
      <c r="D39" s="99"/>
    </row>
    <row r="40" spans="1:4" x14ac:dyDescent="0.2">
      <c r="A40" s="99"/>
      <c r="B40" s="99"/>
      <c r="C40" s="99"/>
      <c r="D40" s="99"/>
    </row>
    <row r="41" spans="1:4" x14ac:dyDescent="0.2">
      <c r="A41" s="99"/>
      <c r="B41" s="99"/>
      <c r="C41" s="99"/>
      <c r="D41" s="99"/>
    </row>
    <row r="42" spans="1:4" x14ac:dyDescent="0.2">
      <c r="A42" s="99"/>
      <c r="B42" s="99"/>
      <c r="C42" s="99"/>
      <c r="D42" s="99"/>
    </row>
    <row r="43" spans="1:4" x14ac:dyDescent="0.2">
      <c r="A43" s="99"/>
      <c r="B43" s="99"/>
      <c r="C43" s="99"/>
      <c r="D43" s="99"/>
    </row>
    <row r="44" spans="1:4" x14ac:dyDescent="0.2">
      <c r="A44" s="99"/>
      <c r="B44" s="99"/>
      <c r="C44" s="99"/>
      <c r="D44" s="99"/>
    </row>
    <row r="45" spans="1:4" x14ac:dyDescent="0.2">
      <c r="A45" s="99"/>
      <c r="B45" s="99"/>
      <c r="C45" s="99"/>
      <c r="D45" s="99"/>
    </row>
    <row r="46" spans="1:4" x14ac:dyDescent="0.2">
      <c r="A46" s="99"/>
      <c r="B46" s="99"/>
      <c r="C46" s="99"/>
      <c r="D46" s="99"/>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opLeftCell="A7" zoomScale="70" zoomScaleNormal="70" workbookViewId="0">
      <selection activeCell="F7" sqref="F7"/>
    </sheetView>
  </sheetViews>
  <sheetFormatPr baseColWidth="10" defaultRowHeight="15" x14ac:dyDescent="0.25"/>
  <cols>
    <col min="1" max="1" width="31.42578125" style="143" customWidth="1"/>
    <col min="2" max="2" width="18" style="144" customWidth="1"/>
    <col min="3" max="3" width="12.28515625" style="144" customWidth="1"/>
    <col min="5" max="5" width="15.85546875" bestFit="1" customWidth="1"/>
    <col min="6" max="6" width="63.5703125" bestFit="1" customWidth="1"/>
  </cols>
  <sheetData>
    <row r="1" spans="1:7" ht="51" x14ac:dyDescent="0.25">
      <c r="A1" s="136" t="s">
        <v>63</v>
      </c>
      <c r="B1" s="137" t="s">
        <v>59</v>
      </c>
      <c r="C1" s="228"/>
      <c r="D1" s="229"/>
      <c r="E1" s="248" t="s">
        <v>13</v>
      </c>
      <c r="F1" s="248" t="s">
        <v>12</v>
      </c>
      <c r="G1" s="248" t="s">
        <v>326</v>
      </c>
    </row>
    <row r="2" spans="1:7" ht="38.25" x14ac:dyDescent="0.25">
      <c r="A2" s="136" t="s">
        <v>67</v>
      </c>
      <c r="B2" s="137" t="s">
        <v>59</v>
      </c>
      <c r="C2" s="229"/>
      <c r="D2" s="229"/>
      <c r="E2" s="244" t="s">
        <v>59</v>
      </c>
      <c r="F2" s="245" t="s">
        <v>63</v>
      </c>
      <c r="G2" s="244" t="s">
        <v>322</v>
      </c>
    </row>
    <row r="3" spans="1:7" ht="38.25" x14ac:dyDescent="0.25">
      <c r="A3" s="136" t="s">
        <v>321</v>
      </c>
      <c r="B3" s="137" t="s">
        <v>59</v>
      </c>
      <c r="C3" s="229"/>
      <c r="D3" s="229"/>
      <c r="E3" s="244" t="s">
        <v>59</v>
      </c>
      <c r="F3" s="245" t="s">
        <v>67</v>
      </c>
      <c r="G3" s="244" t="s">
        <v>322</v>
      </c>
    </row>
    <row r="4" spans="1:7" ht="38.25" x14ac:dyDescent="0.25">
      <c r="A4" s="136" t="s">
        <v>76</v>
      </c>
      <c r="B4" s="137" t="s">
        <v>74</v>
      </c>
      <c r="C4" s="229"/>
      <c r="D4" s="229"/>
      <c r="E4" s="244" t="s">
        <v>59</v>
      </c>
      <c r="F4" s="245" t="s">
        <v>321</v>
      </c>
      <c r="G4" s="244" t="s">
        <v>322</v>
      </c>
    </row>
    <row r="5" spans="1:7" ht="38.25" x14ac:dyDescent="0.25">
      <c r="A5" s="136" t="s">
        <v>92</v>
      </c>
      <c r="B5" s="137" t="s">
        <v>90</v>
      </c>
      <c r="C5" s="227"/>
      <c r="D5" s="229"/>
      <c r="E5" s="244" t="s">
        <v>74</v>
      </c>
      <c r="F5" s="245" t="s">
        <v>76</v>
      </c>
      <c r="G5" s="244" t="s">
        <v>322</v>
      </c>
    </row>
    <row r="6" spans="1:7" ht="38.25" x14ac:dyDescent="0.25">
      <c r="A6" s="215" t="s">
        <v>96</v>
      </c>
      <c r="B6" s="137" t="s">
        <v>90</v>
      </c>
      <c r="C6" s="39"/>
      <c r="D6" s="229"/>
      <c r="E6" s="244" t="s">
        <v>90</v>
      </c>
      <c r="F6" s="245" t="s">
        <v>92</v>
      </c>
      <c r="G6" s="244" t="s">
        <v>322</v>
      </c>
    </row>
    <row r="7" spans="1:7" ht="86.25" customHeight="1" x14ac:dyDescent="0.25">
      <c r="A7" s="136" t="s">
        <v>100</v>
      </c>
      <c r="B7" s="137" t="s">
        <v>90</v>
      </c>
      <c r="C7" s="228"/>
      <c r="D7" s="229"/>
      <c r="E7" s="244" t="s">
        <v>90</v>
      </c>
      <c r="F7" s="246" t="s">
        <v>96</v>
      </c>
      <c r="G7" s="244" t="s">
        <v>323</v>
      </c>
    </row>
    <row r="8" spans="1:7" ht="38.25" x14ac:dyDescent="0.25">
      <c r="A8" s="136" t="s">
        <v>109</v>
      </c>
      <c r="B8" s="137" t="s">
        <v>107</v>
      </c>
      <c r="C8" s="228"/>
      <c r="D8" s="229"/>
      <c r="E8" s="244" t="s">
        <v>90</v>
      </c>
      <c r="F8" s="246" t="s">
        <v>100</v>
      </c>
      <c r="G8" s="244" t="s">
        <v>322</v>
      </c>
    </row>
    <row r="9" spans="1:7" ht="38.25" x14ac:dyDescent="0.25">
      <c r="A9" s="226" t="s">
        <v>112</v>
      </c>
      <c r="B9" s="137" t="s">
        <v>113</v>
      </c>
      <c r="C9" s="228"/>
      <c r="D9" s="229"/>
      <c r="E9" s="244" t="s">
        <v>107</v>
      </c>
      <c r="F9" s="246" t="s">
        <v>109</v>
      </c>
      <c r="G9" s="244" t="s">
        <v>322</v>
      </c>
    </row>
    <row r="10" spans="1:7" ht="38.25" x14ac:dyDescent="0.25">
      <c r="A10" s="136" t="s">
        <v>115</v>
      </c>
      <c r="B10" s="137" t="s">
        <v>113</v>
      </c>
      <c r="C10" s="228"/>
      <c r="D10" s="229"/>
      <c r="E10" s="244" t="s">
        <v>113</v>
      </c>
      <c r="F10" s="246" t="s">
        <v>112</v>
      </c>
      <c r="G10" s="244" t="s">
        <v>324</v>
      </c>
    </row>
    <row r="11" spans="1:7" ht="38.25" x14ac:dyDescent="0.25">
      <c r="A11" s="317"/>
      <c r="B11" s="319"/>
      <c r="C11" s="319"/>
      <c r="D11" s="229"/>
      <c r="E11" s="244" t="s">
        <v>113</v>
      </c>
      <c r="F11" s="246" t="s">
        <v>115</v>
      </c>
      <c r="G11" s="244" t="s">
        <v>322</v>
      </c>
    </row>
    <row r="12" spans="1:7" ht="51" x14ac:dyDescent="0.25">
      <c r="A12" s="318"/>
      <c r="B12" s="320"/>
      <c r="C12" s="320"/>
      <c r="D12" s="229"/>
      <c r="E12" s="244" t="s">
        <v>156</v>
      </c>
      <c r="F12" s="246" t="s">
        <v>161</v>
      </c>
      <c r="G12" s="244" t="s">
        <v>325</v>
      </c>
    </row>
    <row r="13" spans="1:7" ht="25.5" x14ac:dyDescent="0.25">
      <c r="A13" s="230"/>
      <c r="B13" s="231"/>
      <c r="C13" s="232"/>
      <c r="D13" s="229"/>
      <c r="E13" s="244" t="s">
        <v>285</v>
      </c>
      <c r="F13" s="246" t="s">
        <v>165</v>
      </c>
      <c r="G13" s="244" t="s">
        <v>322</v>
      </c>
    </row>
    <row r="14" spans="1:7" ht="25.5" x14ac:dyDescent="0.25">
      <c r="A14" s="230"/>
      <c r="B14" s="233"/>
      <c r="C14" s="232"/>
      <c r="D14" s="229"/>
      <c r="E14" s="244" t="s">
        <v>55</v>
      </c>
      <c r="F14" s="246" t="s">
        <v>187</v>
      </c>
      <c r="G14" s="244" t="s">
        <v>322</v>
      </c>
    </row>
    <row r="15" spans="1:7" ht="25.5" x14ac:dyDescent="0.25">
      <c r="A15" s="230"/>
      <c r="B15" s="233"/>
      <c r="C15" s="232"/>
      <c r="D15" s="229"/>
      <c r="E15" s="244" t="s">
        <v>55</v>
      </c>
      <c r="F15" s="246" t="s">
        <v>309</v>
      </c>
      <c r="G15" s="247" t="s">
        <v>322</v>
      </c>
    </row>
    <row r="16" spans="1:7" x14ac:dyDescent="0.25">
      <c r="A16" s="230"/>
      <c r="B16" s="233"/>
      <c r="C16" s="234"/>
      <c r="D16" s="229"/>
      <c r="E16" s="229"/>
      <c r="F16" s="229"/>
      <c r="G16" s="229"/>
    </row>
    <row r="17" spans="1:7" x14ac:dyDescent="0.25">
      <c r="A17" s="230"/>
      <c r="B17" s="233"/>
      <c r="C17" s="235"/>
      <c r="D17" s="229"/>
      <c r="E17" s="229"/>
      <c r="F17" s="229"/>
      <c r="G17" s="229"/>
    </row>
    <row r="18" spans="1:7" x14ac:dyDescent="0.25">
      <c r="A18" s="230"/>
      <c r="B18" s="233"/>
      <c r="C18" s="235"/>
      <c r="D18" s="229"/>
      <c r="E18" s="229"/>
      <c r="F18" s="229"/>
      <c r="G18" s="229"/>
    </row>
    <row r="19" spans="1:7" x14ac:dyDescent="0.25">
      <c r="A19" s="230"/>
      <c r="B19" s="233"/>
      <c r="C19" s="235"/>
      <c r="D19" s="229"/>
      <c r="E19" s="229"/>
      <c r="F19" s="229"/>
      <c r="G19" s="229"/>
    </row>
    <row r="20" spans="1:7" x14ac:dyDescent="0.25">
      <c r="A20" s="230"/>
      <c r="B20" s="233"/>
      <c r="C20" s="233"/>
      <c r="D20" s="229"/>
      <c r="E20" s="229"/>
      <c r="F20" s="229"/>
      <c r="G20" s="229"/>
    </row>
    <row r="21" spans="1:7" x14ac:dyDescent="0.25">
      <c r="A21" s="230"/>
      <c r="B21" s="233"/>
      <c r="C21" s="235"/>
      <c r="D21" s="229"/>
      <c r="E21" s="229"/>
      <c r="F21" s="229"/>
      <c r="G21" s="229"/>
    </row>
    <row r="22" spans="1:7" x14ac:dyDescent="0.25">
      <c r="A22" s="230"/>
      <c r="B22" s="233"/>
      <c r="C22" s="235"/>
      <c r="D22" s="229"/>
      <c r="E22" s="229"/>
      <c r="F22" s="229"/>
      <c r="G22" s="229"/>
    </row>
    <row r="23" spans="1:7" x14ac:dyDescent="0.25">
      <c r="A23" s="230"/>
      <c r="B23" s="233"/>
      <c r="C23" s="233"/>
      <c r="D23" s="229"/>
      <c r="E23" s="229"/>
      <c r="F23" s="229"/>
      <c r="G23" s="229"/>
    </row>
    <row r="24" spans="1:7" x14ac:dyDescent="0.25">
      <c r="A24" s="230"/>
      <c r="B24" s="233"/>
      <c r="C24" s="233"/>
      <c r="D24" s="229"/>
      <c r="E24" s="229"/>
      <c r="F24" s="229"/>
      <c r="G24" s="229"/>
    </row>
    <row r="25" spans="1:7" x14ac:dyDescent="0.25">
      <c r="A25" s="230"/>
      <c r="B25" s="233"/>
      <c r="C25" s="235"/>
      <c r="D25" s="229"/>
      <c r="E25" s="229"/>
      <c r="F25" s="229"/>
      <c r="G25" s="229"/>
    </row>
    <row r="26" spans="1:7" x14ac:dyDescent="0.25">
      <c r="A26" s="230"/>
      <c r="B26" s="233"/>
      <c r="C26" s="235"/>
      <c r="D26" s="229"/>
      <c r="E26" s="229"/>
      <c r="F26" s="229"/>
      <c r="G26" s="229"/>
    </row>
    <row r="27" spans="1:7" x14ac:dyDescent="0.25">
      <c r="A27" s="230"/>
      <c r="B27" s="233"/>
      <c r="C27" s="235"/>
      <c r="D27" s="229"/>
      <c r="E27" s="229"/>
      <c r="F27" s="229"/>
      <c r="G27" s="229"/>
    </row>
    <row r="28" spans="1:7" x14ac:dyDescent="0.25">
      <c r="A28" s="230"/>
      <c r="B28" s="233"/>
      <c r="C28" s="232"/>
      <c r="D28" s="229"/>
      <c r="E28" s="229"/>
      <c r="F28" s="229"/>
      <c r="G28" s="229"/>
    </row>
    <row r="29" spans="1:7" x14ac:dyDescent="0.25">
      <c r="A29" s="230"/>
      <c r="B29" s="233"/>
      <c r="C29" s="233"/>
      <c r="D29" s="229"/>
      <c r="E29" s="229"/>
      <c r="F29" s="229"/>
      <c r="G29" s="229"/>
    </row>
    <row r="30" spans="1:7" x14ac:dyDescent="0.25">
      <c r="A30" s="230"/>
      <c r="B30" s="233"/>
      <c r="C30" s="235"/>
      <c r="D30" s="229"/>
      <c r="E30" s="229"/>
      <c r="F30" s="229"/>
      <c r="G30" s="229"/>
    </row>
    <row r="31" spans="1:7" x14ac:dyDescent="0.25">
      <c r="A31" s="230"/>
      <c r="B31" s="231"/>
      <c r="C31" s="235"/>
      <c r="D31" s="229"/>
      <c r="E31" s="229"/>
      <c r="F31" s="229"/>
      <c r="G31" s="229"/>
    </row>
    <row r="32" spans="1:7" x14ac:dyDescent="0.25">
      <c r="A32" s="230"/>
      <c r="B32" s="231"/>
      <c r="C32" s="235"/>
      <c r="D32" s="229"/>
      <c r="E32" s="229"/>
      <c r="F32" s="229"/>
      <c r="G32" s="229"/>
    </row>
    <row r="33" spans="1:7" x14ac:dyDescent="0.25">
      <c r="A33" s="230"/>
      <c r="B33" s="231"/>
      <c r="C33" s="236"/>
      <c r="D33" s="229"/>
      <c r="E33" s="229"/>
      <c r="F33" s="229"/>
      <c r="G33" s="229"/>
    </row>
    <row r="34" spans="1:7" x14ac:dyDescent="0.25">
      <c r="A34" s="230"/>
      <c r="B34" s="231"/>
      <c r="C34" s="233"/>
      <c r="D34" s="229"/>
      <c r="E34" s="229"/>
      <c r="F34" s="229"/>
      <c r="G34" s="229"/>
    </row>
    <row r="35" spans="1:7" x14ac:dyDescent="0.25">
      <c r="A35" s="230"/>
      <c r="B35" s="231"/>
      <c r="C35" s="231"/>
      <c r="D35" s="229"/>
      <c r="E35" s="229"/>
      <c r="F35" s="229"/>
      <c r="G35" s="229"/>
    </row>
    <row r="36" spans="1:7" x14ac:dyDescent="0.25">
      <c r="A36" s="230"/>
      <c r="B36" s="231"/>
      <c r="C36" s="235"/>
      <c r="D36" s="229"/>
      <c r="E36" s="229"/>
      <c r="F36" s="229"/>
      <c r="G36" s="229"/>
    </row>
    <row r="37" spans="1:7" x14ac:dyDescent="0.25">
      <c r="A37" s="230"/>
      <c r="B37" s="231"/>
      <c r="C37" s="231"/>
      <c r="D37" s="229"/>
      <c r="E37" s="229"/>
      <c r="F37" s="229"/>
      <c r="G37" s="229"/>
    </row>
    <row r="38" spans="1:7" x14ac:dyDescent="0.25">
      <c r="A38" s="230"/>
      <c r="B38" s="233"/>
      <c r="C38" s="235"/>
      <c r="D38" s="229"/>
      <c r="E38" s="229"/>
      <c r="F38" s="229"/>
      <c r="G38" s="229"/>
    </row>
    <row r="39" spans="1:7" x14ac:dyDescent="0.25">
      <c r="A39" s="230"/>
      <c r="B39" s="233"/>
      <c r="C39" s="235"/>
      <c r="D39" s="229"/>
      <c r="E39" s="229"/>
      <c r="F39" s="229"/>
      <c r="G39" s="229"/>
    </row>
    <row r="40" spans="1:7" x14ac:dyDescent="0.25">
      <c r="A40" s="230"/>
      <c r="B40" s="233"/>
      <c r="C40" s="235"/>
      <c r="D40" s="229"/>
      <c r="E40" s="229"/>
      <c r="F40" s="229"/>
      <c r="G40" s="229"/>
    </row>
    <row r="41" spans="1:7" x14ac:dyDescent="0.25">
      <c r="A41" s="230"/>
      <c r="B41" s="233"/>
      <c r="C41" s="235"/>
      <c r="D41" s="229"/>
      <c r="E41" s="229"/>
      <c r="F41" s="229"/>
      <c r="G41" s="229"/>
    </row>
    <row r="42" spans="1:7" x14ac:dyDescent="0.25">
      <c r="A42" s="230"/>
      <c r="B42" s="233"/>
      <c r="C42" s="236"/>
      <c r="D42" s="229"/>
      <c r="E42" s="229"/>
      <c r="F42" s="229"/>
      <c r="G42" s="229"/>
    </row>
    <row r="43" spans="1:7" x14ac:dyDescent="0.25">
      <c r="A43" s="230"/>
      <c r="B43" s="233"/>
      <c r="C43" s="237"/>
      <c r="D43" s="229"/>
      <c r="E43" s="229"/>
      <c r="F43" s="229"/>
      <c r="G43" s="229"/>
    </row>
    <row r="44" spans="1:7" x14ac:dyDescent="0.25">
      <c r="A44" s="230"/>
      <c r="B44" s="231"/>
      <c r="C44" s="237"/>
      <c r="D44" s="229"/>
      <c r="E44" s="229"/>
      <c r="F44" s="229"/>
      <c r="G44" s="229"/>
    </row>
    <row r="45" spans="1:7" x14ac:dyDescent="0.25">
      <c r="A45" s="230"/>
      <c r="B45" s="231"/>
      <c r="C45" s="237"/>
      <c r="D45" s="229"/>
      <c r="E45" s="229"/>
      <c r="F45" s="229"/>
      <c r="G45" s="229"/>
    </row>
    <row r="46" spans="1:7" x14ac:dyDescent="0.25">
      <c r="A46" s="230"/>
      <c r="B46" s="231"/>
      <c r="C46" s="232"/>
      <c r="D46" s="229"/>
      <c r="E46" s="229"/>
      <c r="F46" s="229"/>
      <c r="G46" s="229"/>
    </row>
    <row r="47" spans="1:7" x14ac:dyDescent="0.25">
      <c r="A47" s="230"/>
      <c r="B47" s="233"/>
      <c r="C47" s="237"/>
      <c r="D47" s="229"/>
      <c r="E47" s="229"/>
      <c r="F47" s="229"/>
      <c r="G47" s="229"/>
    </row>
    <row r="48" spans="1:7" x14ac:dyDescent="0.25">
      <c r="A48" s="238"/>
      <c r="B48" s="16"/>
      <c r="C48" s="39"/>
      <c r="D48" s="229"/>
      <c r="E48" s="229"/>
      <c r="F48" s="229"/>
      <c r="G48" s="229"/>
    </row>
    <row r="49" spans="1:7" x14ac:dyDescent="0.25">
      <c r="A49" s="239"/>
      <c r="B49" s="16"/>
      <c r="C49" s="39"/>
      <c r="D49" s="229"/>
      <c r="E49" s="229"/>
      <c r="F49" s="229"/>
      <c r="G49" s="229"/>
    </row>
    <row r="50" spans="1:7" x14ac:dyDescent="0.25">
      <c r="A50" s="239"/>
      <c r="B50" s="16"/>
      <c r="C50" s="39"/>
      <c r="D50" s="229"/>
      <c r="E50" s="229"/>
      <c r="F50" s="229"/>
      <c r="G50" s="229"/>
    </row>
    <row r="51" spans="1:7" x14ac:dyDescent="0.25">
      <c r="A51" s="238"/>
      <c r="B51" s="16"/>
      <c r="C51" s="39"/>
      <c r="D51" s="229"/>
      <c r="E51" s="229"/>
      <c r="F51" s="229"/>
      <c r="G51" s="229"/>
    </row>
    <row r="52" spans="1:7" x14ac:dyDescent="0.25">
      <c r="A52" s="238"/>
      <c r="B52" s="16"/>
      <c r="C52" s="39"/>
      <c r="D52" s="229"/>
      <c r="E52" s="229"/>
      <c r="F52" s="229"/>
      <c r="G52" s="229"/>
    </row>
    <row r="53" spans="1:7" x14ac:dyDescent="0.25">
      <c r="A53" s="230"/>
      <c r="B53" s="233"/>
      <c r="C53" s="235"/>
      <c r="D53" s="229"/>
      <c r="E53" s="229"/>
      <c r="F53" s="229"/>
      <c r="G53" s="229"/>
    </row>
    <row r="54" spans="1:7" x14ac:dyDescent="0.25">
      <c r="A54" s="230"/>
      <c r="B54" s="231"/>
      <c r="C54" s="232"/>
      <c r="D54" s="229"/>
      <c r="E54" s="229"/>
      <c r="F54" s="229"/>
      <c r="G54" s="229"/>
    </row>
    <row r="55" spans="1:7" x14ac:dyDescent="0.25">
      <c r="A55" s="240"/>
      <c r="B55" s="241"/>
      <c r="C55" s="236"/>
      <c r="D55" s="229"/>
      <c r="E55" s="229"/>
      <c r="F55" s="229"/>
      <c r="G55" s="229"/>
    </row>
    <row r="56" spans="1:7" x14ac:dyDescent="0.25">
      <c r="A56" s="230"/>
      <c r="B56" s="233"/>
      <c r="C56" s="235"/>
      <c r="D56" s="229"/>
      <c r="E56" s="229"/>
      <c r="F56" s="229"/>
      <c r="G56" s="229"/>
    </row>
    <row r="57" spans="1:7" x14ac:dyDescent="0.25">
      <c r="A57" s="230"/>
      <c r="B57" s="233"/>
      <c r="C57" s="237"/>
      <c r="D57" s="229"/>
      <c r="E57" s="229"/>
      <c r="F57" s="229"/>
      <c r="G57" s="229"/>
    </row>
    <row r="58" spans="1:7" x14ac:dyDescent="0.25">
      <c r="A58" s="230"/>
      <c r="B58" s="233"/>
      <c r="C58" s="235"/>
      <c r="D58" s="229"/>
      <c r="E58" s="229"/>
      <c r="F58" s="229"/>
      <c r="G58" s="229"/>
    </row>
    <row r="59" spans="1:7" x14ac:dyDescent="0.25">
      <c r="A59" s="230"/>
      <c r="B59" s="233"/>
      <c r="C59" s="235"/>
      <c r="D59" s="229"/>
      <c r="E59" s="229"/>
      <c r="F59" s="229"/>
      <c r="G59" s="229"/>
    </row>
    <row r="60" spans="1:7" x14ac:dyDescent="0.25">
      <c r="A60" s="230"/>
      <c r="B60" s="233"/>
      <c r="C60" s="235"/>
      <c r="D60" s="229"/>
      <c r="E60" s="229"/>
      <c r="F60" s="229"/>
      <c r="G60" s="229"/>
    </row>
    <row r="61" spans="1:7" x14ac:dyDescent="0.25">
      <c r="A61" s="230"/>
      <c r="B61" s="233"/>
      <c r="C61" s="235"/>
      <c r="D61" s="229"/>
      <c r="E61" s="229"/>
      <c r="F61" s="229"/>
      <c r="G61" s="229"/>
    </row>
    <row r="62" spans="1:7" x14ac:dyDescent="0.25">
      <c r="A62" s="230"/>
      <c r="B62" s="233"/>
      <c r="C62" s="235"/>
      <c r="D62" s="229"/>
      <c r="E62" s="229"/>
      <c r="F62" s="229"/>
      <c r="G62" s="229"/>
    </row>
    <row r="63" spans="1:7" x14ac:dyDescent="0.25">
      <c r="A63" s="230"/>
      <c r="B63" s="233"/>
      <c r="C63" s="235"/>
      <c r="D63" s="229"/>
      <c r="E63" s="229"/>
      <c r="F63" s="229"/>
      <c r="G63" s="229"/>
    </row>
    <row r="64" spans="1:7" x14ac:dyDescent="0.25">
      <c r="A64" s="230"/>
      <c r="B64" s="233"/>
      <c r="C64" s="235"/>
      <c r="D64" s="229"/>
      <c r="E64" s="229"/>
      <c r="F64" s="229"/>
      <c r="G64" s="229"/>
    </row>
    <row r="65" spans="1:7" x14ac:dyDescent="0.25">
      <c r="A65" s="230"/>
      <c r="B65" s="233"/>
      <c r="C65" s="235"/>
      <c r="D65" s="229"/>
      <c r="E65" s="229"/>
      <c r="F65" s="229"/>
      <c r="G65" s="229"/>
    </row>
    <row r="66" spans="1:7" x14ac:dyDescent="0.25">
      <c r="A66" s="230"/>
      <c r="B66" s="233"/>
      <c r="C66" s="235"/>
      <c r="D66" s="229"/>
      <c r="E66" s="229"/>
      <c r="F66" s="229"/>
      <c r="G66" s="229"/>
    </row>
    <row r="67" spans="1:7" x14ac:dyDescent="0.25">
      <c r="A67" s="230"/>
      <c r="B67" s="233"/>
      <c r="C67" s="235"/>
      <c r="D67" s="229"/>
      <c r="E67" s="229"/>
      <c r="F67" s="229"/>
      <c r="G67" s="229"/>
    </row>
    <row r="68" spans="1:7" x14ac:dyDescent="0.25">
      <c r="A68" s="230"/>
      <c r="B68" s="233"/>
      <c r="C68" s="235"/>
      <c r="D68" s="229"/>
      <c r="E68" s="229"/>
      <c r="F68" s="229"/>
      <c r="G68" s="229"/>
    </row>
    <row r="69" spans="1:7" x14ac:dyDescent="0.25">
      <c r="A69" s="230"/>
      <c r="B69" s="233"/>
      <c r="C69" s="235"/>
      <c r="D69" s="229"/>
      <c r="E69" s="229"/>
      <c r="F69" s="229"/>
      <c r="G69" s="229"/>
    </row>
    <row r="70" spans="1:7" x14ac:dyDescent="0.25">
      <c r="A70" s="230"/>
      <c r="B70" s="233"/>
      <c r="C70" s="235"/>
      <c r="D70" s="229"/>
      <c r="E70" s="229"/>
      <c r="F70" s="229"/>
      <c r="G70" s="229"/>
    </row>
    <row r="71" spans="1:7" x14ac:dyDescent="0.25">
      <c r="A71" s="230"/>
      <c r="B71" s="233"/>
      <c r="C71" s="235"/>
      <c r="D71" s="229"/>
      <c r="E71" s="229"/>
      <c r="F71" s="229"/>
      <c r="G71" s="229"/>
    </row>
    <row r="72" spans="1:7" x14ac:dyDescent="0.25">
      <c r="A72" s="230"/>
      <c r="B72" s="233"/>
      <c r="C72" s="235"/>
      <c r="D72" s="229"/>
      <c r="E72" s="229"/>
      <c r="F72" s="229"/>
      <c r="G72" s="229"/>
    </row>
    <row r="73" spans="1:7" x14ac:dyDescent="0.25">
      <c r="A73" s="230"/>
      <c r="B73" s="233"/>
      <c r="C73" s="235"/>
      <c r="D73" s="229"/>
      <c r="E73" s="229"/>
      <c r="F73" s="229"/>
      <c r="G73" s="229"/>
    </row>
    <row r="74" spans="1:7" x14ac:dyDescent="0.25">
      <c r="A74" s="230"/>
      <c r="B74" s="233"/>
      <c r="C74" s="235"/>
      <c r="D74" s="229"/>
      <c r="E74" s="229"/>
      <c r="F74" s="229"/>
      <c r="G74" s="229"/>
    </row>
    <row r="75" spans="1:7" x14ac:dyDescent="0.25">
      <c r="A75" s="230"/>
      <c r="B75" s="233"/>
      <c r="C75" s="235"/>
      <c r="D75" s="229"/>
      <c r="E75" s="229"/>
      <c r="F75" s="229"/>
      <c r="G75" s="229"/>
    </row>
    <row r="76" spans="1:7" x14ac:dyDescent="0.25">
      <c r="A76" s="230"/>
      <c r="B76" s="233"/>
      <c r="C76" s="235"/>
      <c r="D76" s="229"/>
      <c r="E76" s="229"/>
      <c r="F76" s="229"/>
      <c r="G76" s="229"/>
    </row>
    <row r="77" spans="1:7" x14ac:dyDescent="0.25">
      <c r="A77" s="230"/>
      <c r="B77" s="233"/>
      <c r="C77" s="235"/>
      <c r="D77" s="229"/>
      <c r="E77" s="229"/>
      <c r="F77" s="229"/>
      <c r="G77" s="229"/>
    </row>
    <row r="78" spans="1:7" x14ac:dyDescent="0.25">
      <c r="A78" s="230"/>
      <c r="B78" s="233"/>
      <c r="C78" s="235"/>
      <c r="D78" s="229"/>
      <c r="E78" s="229"/>
      <c r="F78" s="229"/>
      <c r="G78" s="229"/>
    </row>
    <row r="79" spans="1:7" x14ac:dyDescent="0.25">
      <c r="A79" s="230"/>
      <c r="B79" s="233"/>
      <c r="C79" s="235"/>
      <c r="D79" s="229"/>
      <c r="E79" s="229"/>
      <c r="F79" s="229"/>
      <c r="G79" s="229"/>
    </row>
    <row r="80" spans="1:7" x14ac:dyDescent="0.25">
      <c r="A80" s="230"/>
      <c r="B80" s="233"/>
      <c r="C80" s="235"/>
      <c r="D80" s="229"/>
      <c r="E80" s="229"/>
      <c r="F80" s="229"/>
      <c r="G80" s="229"/>
    </row>
    <row r="81" spans="1:7" x14ac:dyDescent="0.25">
      <c r="A81" s="230"/>
      <c r="B81" s="233"/>
      <c r="C81" s="235"/>
      <c r="D81" s="229"/>
      <c r="E81" s="229"/>
      <c r="F81" s="229"/>
      <c r="G81" s="229"/>
    </row>
    <row r="82" spans="1:7" x14ac:dyDescent="0.25">
      <c r="A82" s="230"/>
      <c r="B82" s="233"/>
      <c r="C82" s="235"/>
      <c r="D82" s="229"/>
      <c r="E82" s="229"/>
      <c r="F82" s="229"/>
      <c r="G82" s="229"/>
    </row>
    <row r="83" spans="1:7" x14ac:dyDescent="0.25">
      <c r="A83" s="230"/>
      <c r="B83" s="233"/>
      <c r="C83" s="235"/>
      <c r="D83" s="229"/>
      <c r="E83" s="229"/>
      <c r="F83" s="229"/>
      <c r="G83" s="229"/>
    </row>
    <row r="84" spans="1:7" x14ac:dyDescent="0.25">
      <c r="A84" s="230"/>
      <c r="B84" s="233"/>
      <c r="C84" s="235"/>
      <c r="D84" s="229"/>
      <c r="E84" s="229"/>
      <c r="F84" s="229"/>
      <c r="G84" s="229"/>
    </row>
    <row r="85" spans="1:7" x14ac:dyDescent="0.25">
      <c r="A85" s="230"/>
      <c r="B85" s="233"/>
      <c r="C85" s="235"/>
      <c r="D85" s="229"/>
      <c r="E85" s="229"/>
      <c r="F85" s="229"/>
      <c r="G85" s="229"/>
    </row>
    <row r="86" spans="1:7" x14ac:dyDescent="0.25">
      <c r="A86" s="238"/>
      <c r="B86" s="16"/>
      <c r="C86" s="39"/>
      <c r="D86" s="229"/>
      <c r="E86" s="229"/>
      <c r="F86" s="229"/>
      <c r="G86" s="229"/>
    </row>
    <row r="87" spans="1:7" x14ac:dyDescent="0.25">
      <c r="A87" s="156"/>
      <c r="B87" s="228"/>
      <c r="C87" s="228"/>
      <c r="D87" s="229"/>
      <c r="E87" s="229"/>
      <c r="F87" s="229"/>
      <c r="G87" s="229"/>
    </row>
    <row r="88" spans="1:7" x14ac:dyDescent="0.25">
      <c r="A88" s="242"/>
      <c r="B88" s="229"/>
      <c r="C88" s="229"/>
      <c r="D88" s="229"/>
      <c r="E88" s="229"/>
      <c r="F88" s="229"/>
      <c r="G88" s="229"/>
    </row>
    <row r="89" spans="1:7" ht="18.75" x14ac:dyDescent="0.25">
      <c r="A89" s="156"/>
      <c r="B89" s="107"/>
      <c r="C89" s="107"/>
      <c r="D89" s="229"/>
      <c r="E89" s="229"/>
      <c r="F89" s="229"/>
      <c r="G89" s="229"/>
    </row>
    <row r="90" spans="1:7" x14ac:dyDescent="0.25">
      <c r="A90" s="156"/>
      <c r="B90" s="229"/>
      <c r="C90" s="229"/>
      <c r="D90" s="229"/>
      <c r="E90" s="229"/>
      <c r="F90" s="229"/>
      <c r="G90" s="229"/>
    </row>
    <row r="91" spans="1:7" x14ac:dyDescent="0.25">
      <c r="A91" s="156"/>
      <c r="B91" s="228"/>
      <c r="C91" s="243"/>
      <c r="D91" s="229"/>
      <c r="E91" s="229"/>
      <c r="F91" s="229"/>
      <c r="G91" s="229"/>
    </row>
    <row r="92" spans="1:7" x14ac:dyDescent="0.25">
      <c r="A92" s="156"/>
      <c r="B92" s="228"/>
      <c r="C92" s="243"/>
      <c r="D92" s="229"/>
      <c r="E92" s="229"/>
      <c r="F92" s="229"/>
      <c r="G92" s="229"/>
    </row>
    <row r="93" spans="1:7" x14ac:dyDescent="0.25">
      <c r="A93" s="156"/>
      <c r="B93" s="228"/>
      <c r="C93" s="243"/>
      <c r="D93" s="229"/>
      <c r="E93" s="229"/>
      <c r="F93" s="229"/>
      <c r="G93" s="229"/>
    </row>
    <row r="94" spans="1:7" x14ac:dyDescent="0.25">
      <c r="A94" s="156"/>
      <c r="B94" s="228"/>
      <c r="C94" s="243"/>
      <c r="D94" s="229"/>
      <c r="E94" s="229"/>
      <c r="F94" s="229"/>
      <c r="G94" s="229"/>
    </row>
    <row r="95" spans="1:7" x14ac:dyDescent="0.25">
      <c r="A95" s="156"/>
      <c r="B95" s="228"/>
      <c r="C95" s="243"/>
      <c r="D95" s="229"/>
      <c r="E95" s="229"/>
      <c r="F95" s="229"/>
      <c r="G95" s="229"/>
    </row>
    <row r="96" spans="1:7" x14ac:dyDescent="0.25">
      <c r="A96" s="156"/>
      <c r="B96" s="228"/>
      <c r="C96" s="228"/>
      <c r="D96" s="229"/>
      <c r="E96" s="229"/>
      <c r="F96" s="229"/>
      <c r="G96" s="229"/>
    </row>
    <row r="97" spans="1:7" x14ac:dyDescent="0.25">
      <c r="A97" s="156"/>
      <c r="B97" s="228"/>
      <c r="C97" s="228"/>
      <c r="D97" s="229"/>
      <c r="E97" s="229"/>
      <c r="F97" s="229"/>
      <c r="G97" s="229"/>
    </row>
    <row r="98" spans="1:7" x14ac:dyDescent="0.25">
      <c r="A98" s="156"/>
      <c r="B98" s="228"/>
      <c r="C98" s="228"/>
      <c r="D98" s="229"/>
      <c r="E98" s="229"/>
      <c r="F98" s="229"/>
      <c r="G98" s="229"/>
    </row>
    <row r="99" spans="1:7" x14ac:dyDescent="0.25">
      <c r="A99" s="156"/>
      <c r="B99" s="228"/>
      <c r="C99" s="228"/>
      <c r="D99" s="229"/>
      <c r="E99" s="229"/>
      <c r="F99" s="229"/>
      <c r="G99" s="229"/>
    </row>
    <row r="100" spans="1:7" x14ac:dyDescent="0.25">
      <c r="A100" s="156"/>
      <c r="B100" s="228"/>
      <c r="C100" s="228"/>
      <c r="D100" s="229"/>
      <c r="E100" s="229"/>
      <c r="F100" s="229"/>
      <c r="G100" s="229"/>
    </row>
    <row r="101" spans="1:7" x14ac:dyDescent="0.25">
      <c r="A101" s="156"/>
      <c r="B101" s="228"/>
      <c r="C101" s="228"/>
      <c r="D101" s="229"/>
      <c r="E101" s="229"/>
      <c r="F101" s="229"/>
      <c r="G101" s="229"/>
    </row>
    <row r="102" spans="1:7" x14ac:dyDescent="0.25">
      <c r="A102" s="156"/>
      <c r="B102" s="228"/>
      <c r="C102" s="228"/>
      <c r="D102" s="229"/>
      <c r="E102" s="229"/>
      <c r="F102" s="229"/>
      <c r="G102" s="229"/>
    </row>
    <row r="103" spans="1:7" x14ac:dyDescent="0.25">
      <c r="A103" s="156"/>
      <c r="B103" s="228"/>
      <c r="C103" s="228"/>
      <c r="D103" s="229"/>
      <c r="E103" s="229"/>
      <c r="F103" s="229"/>
      <c r="G103" s="229"/>
    </row>
    <row r="104" spans="1:7" x14ac:dyDescent="0.25">
      <c r="A104" s="156"/>
      <c r="B104" s="228"/>
      <c r="C104" s="228"/>
      <c r="D104" s="229"/>
      <c r="E104" s="229"/>
      <c r="F104" s="229"/>
      <c r="G104" s="229"/>
    </row>
    <row r="105" spans="1:7" x14ac:dyDescent="0.25">
      <c r="A105" s="156"/>
      <c r="B105" s="228"/>
      <c r="C105" s="228"/>
      <c r="D105" s="229"/>
      <c r="E105" s="229"/>
      <c r="F105" s="229"/>
      <c r="G105" s="229"/>
    </row>
    <row r="106" spans="1:7" x14ac:dyDescent="0.25">
      <c r="A106" s="156"/>
      <c r="B106" s="228"/>
      <c r="C106" s="228"/>
      <c r="D106" s="229"/>
      <c r="E106" s="229"/>
      <c r="F106" s="229"/>
      <c r="G106" s="229"/>
    </row>
    <row r="107" spans="1:7" x14ac:dyDescent="0.25">
      <c r="A107" s="156"/>
      <c r="B107" s="228"/>
      <c r="C107" s="228"/>
      <c r="D107" s="229"/>
      <c r="E107" s="229"/>
      <c r="F107" s="229"/>
      <c r="G107" s="229"/>
    </row>
    <row r="108" spans="1:7" x14ac:dyDescent="0.25">
      <c r="A108" s="156"/>
      <c r="B108" s="228"/>
      <c r="C108" s="228"/>
      <c r="D108" s="229"/>
      <c r="E108" s="229"/>
      <c r="F108" s="229"/>
      <c r="G108" s="229"/>
    </row>
    <row r="109" spans="1:7" x14ac:dyDescent="0.25">
      <c r="A109" s="156"/>
      <c r="B109" s="228"/>
      <c r="C109" s="228"/>
      <c r="D109" s="229"/>
      <c r="E109" s="229"/>
      <c r="F109" s="229"/>
      <c r="G109" s="229"/>
    </row>
    <row r="110" spans="1:7" x14ac:dyDescent="0.25">
      <c r="A110" s="156"/>
      <c r="B110" s="228"/>
      <c r="C110" s="228"/>
      <c r="D110" s="229"/>
      <c r="E110" s="229"/>
      <c r="F110" s="229"/>
      <c r="G110" s="229"/>
    </row>
    <row r="111" spans="1:7" x14ac:dyDescent="0.25">
      <c r="A111" s="156"/>
      <c r="B111" s="228"/>
      <c r="C111" s="228"/>
      <c r="D111" s="229"/>
      <c r="E111" s="229"/>
      <c r="F111" s="229"/>
      <c r="G111" s="229"/>
    </row>
    <row r="112" spans="1:7" x14ac:dyDescent="0.25">
      <c r="A112" s="156"/>
      <c r="B112" s="228"/>
      <c r="C112" s="228"/>
      <c r="D112" s="229"/>
      <c r="E112" s="229"/>
      <c r="F112" s="229"/>
      <c r="G112" s="229"/>
    </row>
    <row r="113" spans="1:7" x14ac:dyDescent="0.25">
      <c r="A113" s="156"/>
      <c r="B113" s="228"/>
      <c r="C113" s="228"/>
      <c r="D113" s="229"/>
      <c r="E113" s="229"/>
      <c r="F113" s="229"/>
      <c r="G113" s="229"/>
    </row>
    <row r="114" spans="1:7" x14ac:dyDescent="0.25">
      <c r="A114" s="156"/>
      <c r="B114" s="228"/>
      <c r="C114" s="228"/>
      <c r="D114" s="229"/>
      <c r="E114" s="229"/>
      <c r="F114" s="229"/>
      <c r="G114" s="229"/>
    </row>
    <row r="115" spans="1:7" x14ac:dyDescent="0.25">
      <c r="A115" s="156"/>
      <c r="B115" s="228"/>
      <c r="C115" s="228"/>
      <c r="D115" s="229"/>
      <c r="E115" s="229"/>
      <c r="F115" s="229"/>
      <c r="G115" s="229"/>
    </row>
    <row r="116" spans="1:7" x14ac:dyDescent="0.25">
      <c r="A116" s="156"/>
      <c r="B116" s="228"/>
      <c r="C116" s="228"/>
      <c r="D116" s="229"/>
      <c r="E116" s="229"/>
      <c r="F116" s="229"/>
      <c r="G116" s="229"/>
    </row>
    <row r="117" spans="1:7" x14ac:dyDescent="0.25">
      <c r="A117" s="156"/>
      <c r="B117" s="228"/>
      <c r="C117" s="228"/>
      <c r="D117" s="229"/>
      <c r="E117" s="229"/>
      <c r="F117" s="229"/>
      <c r="G117" s="229"/>
    </row>
    <row r="118" spans="1:7" x14ac:dyDescent="0.25">
      <c r="A118" s="156"/>
      <c r="B118" s="228"/>
      <c r="C118" s="228"/>
      <c r="D118" s="229"/>
      <c r="E118" s="229"/>
      <c r="F118" s="229"/>
      <c r="G118" s="229"/>
    </row>
    <row r="119" spans="1:7" x14ac:dyDescent="0.25">
      <c r="A119" s="156"/>
      <c r="B119" s="228"/>
      <c r="C119" s="228"/>
      <c r="D119" s="229"/>
      <c r="E119" s="229"/>
      <c r="F119" s="229"/>
      <c r="G119" s="229"/>
    </row>
    <row r="120" spans="1:7" x14ac:dyDescent="0.25">
      <c r="A120" s="156"/>
      <c r="B120" s="228"/>
      <c r="C120" s="228"/>
      <c r="D120" s="229"/>
      <c r="E120" s="229"/>
      <c r="F120" s="229"/>
      <c r="G120" s="229"/>
    </row>
    <row r="121" spans="1:7" x14ac:dyDescent="0.25">
      <c r="A121" s="156"/>
      <c r="B121" s="228"/>
      <c r="C121" s="228"/>
      <c r="D121" s="229"/>
      <c r="E121" s="229"/>
      <c r="F121" s="229"/>
      <c r="G121" s="229"/>
    </row>
    <row r="122" spans="1:7" x14ac:dyDescent="0.25">
      <c r="A122" s="156"/>
      <c r="B122" s="228"/>
      <c r="C122" s="228"/>
      <c r="D122" s="229"/>
      <c r="E122" s="229"/>
      <c r="F122" s="229"/>
      <c r="G122" s="229"/>
    </row>
    <row r="123" spans="1:7" x14ac:dyDescent="0.25">
      <c r="A123" s="156"/>
      <c r="B123" s="228"/>
      <c r="C123" s="228"/>
      <c r="D123" s="229"/>
      <c r="E123" s="229"/>
      <c r="F123" s="229"/>
      <c r="G123" s="229"/>
    </row>
    <row r="124" spans="1:7" x14ac:dyDescent="0.25">
      <c r="A124" s="156"/>
      <c r="B124" s="228"/>
      <c r="C124" s="228"/>
      <c r="D124" s="229"/>
      <c r="E124" s="229"/>
      <c r="F124" s="229"/>
      <c r="G124" s="229"/>
    </row>
    <row r="125" spans="1:7" x14ac:dyDescent="0.25">
      <c r="A125" s="156"/>
      <c r="B125" s="228"/>
      <c r="C125" s="228"/>
      <c r="D125" s="229"/>
      <c r="E125" s="229"/>
      <c r="F125" s="229"/>
      <c r="G125" s="229"/>
    </row>
    <row r="126" spans="1:7" x14ac:dyDescent="0.25">
      <c r="A126" s="152"/>
      <c r="B126" s="153"/>
      <c r="C126" s="153"/>
    </row>
    <row r="127" spans="1:7" x14ac:dyDescent="0.25">
      <c r="A127" s="152"/>
      <c r="B127" s="153"/>
      <c r="C127" s="153"/>
    </row>
    <row r="128" spans="1:7" x14ac:dyDescent="0.25">
      <c r="A128" s="152"/>
      <c r="B128" s="153"/>
      <c r="C128" s="153"/>
    </row>
    <row r="129" spans="1:3" x14ac:dyDescent="0.25">
      <c r="A129" s="152"/>
      <c r="B129" s="153"/>
      <c r="C129" s="153"/>
    </row>
    <row r="130" spans="1:3" x14ac:dyDescent="0.25">
      <c r="A130" s="152"/>
      <c r="B130" s="153"/>
      <c r="C130" s="153"/>
    </row>
    <row r="131" spans="1:3" x14ac:dyDescent="0.25">
      <c r="A131" s="152"/>
      <c r="B131" s="153"/>
      <c r="C131" s="153"/>
    </row>
    <row r="132" spans="1:3" x14ac:dyDescent="0.25">
      <c r="A132" s="152"/>
      <c r="B132" s="153"/>
      <c r="C132" s="153"/>
    </row>
    <row r="133" spans="1:3" x14ac:dyDescent="0.25">
      <c r="A133" s="152"/>
      <c r="B133" s="153"/>
      <c r="C133" s="153"/>
    </row>
    <row r="134" spans="1:3" x14ac:dyDescent="0.25">
      <c r="A134" s="152"/>
      <c r="B134" s="153"/>
      <c r="C134" s="153"/>
    </row>
    <row r="135" spans="1:3" x14ac:dyDescent="0.25">
      <c r="A135" s="152"/>
      <c r="B135" s="153"/>
      <c r="C135" s="153"/>
    </row>
    <row r="136" spans="1:3" x14ac:dyDescent="0.25">
      <c r="A136" s="152"/>
      <c r="B136" s="153"/>
      <c r="C136" s="153"/>
    </row>
    <row r="137" spans="1:3" x14ac:dyDescent="0.25">
      <c r="A137" s="152"/>
      <c r="B137" s="153"/>
      <c r="C137" s="153"/>
    </row>
    <row r="138" spans="1:3" x14ac:dyDescent="0.25">
      <c r="A138" s="152"/>
      <c r="B138" s="153"/>
      <c r="C138" s="153"/>
    </row>
    <row r="139" spans="1:3" x14ac:dyDescent="0.25">
      <c r="A139" s="152"/>
      <c r="B139" s="153"/>
      <c r="C139" s="153"/>
    </row>
    <row r="140" spans="1:3" x14ac:dyDescent="0.25">
      <c r="A140" s="152"/>
      <c r="B140" s="153"/>
      <c r="C140" s="153"/>
    </row>
    <row r="141" spans="1:3" x14ac:dyDescent="0.25">
      <c r="A141" s="152"/>
      <c r="B141" s="153"/>
      <c r="C141" s="153"/>
    </row>
    <row r="142" spans="1:3" x14ac:dyDescent="0.25">
      <c r="A142" s="152"/>
      <c r="B142" s="153"/>
      <c r="C142" s="153"/>
    </row>
    <row r="143" spans="1:3" x14ac:dyDescent="0.25">
      <c r="A143" s="152"/>
      <c r="B143" s="153"/>
      <c r="C143" s="153"/>
    </row>
    <row r="144" spans="1:3" x14ac:dyDescent="0.25">
      <c r="A144" s="152"/>
      <c r="B144" s="153"/>
      <c r="C144" s="153"/>
    </row>
    <row r="145" spans="1:3" x14ac:dyDescent="0.25">
      <c r="A145" s="152"/>
      <c r="B145" s="153"/>
      <c r="C145" s="153"/>
    </row>
    <row r="146" spans="1:3" x14ac:dyDescent="0.25">
      <c r="A146" s="152"/>
      <c r="B146" s="153"/>
      <c r="C146" s="153"/>
    </row>
    <row r="147" spans="1:3" x14ac:dyDescent="0.25">
      <c r="A147" s="152"/>
      <c r="B147" s="153"/>
      <c r="C147" s="153"/>
    </row>
    <row r="148" spans="1:3" x14ac:dyDescent="0.25">
      <c r="A148" s="152"/>
      <c r="B148" s="153"/>
      <c r="C148" s="153"/>
    </row>
    <row r="149" spans="1:3" x14ac:dyDescent="0.25">
      <c r="A149" s="152"/>
      <c r="B149" s="153"/>
      <c r="C149" s="153"/>
    </row>
    <row r="150" spans="1:3" x14ac:dyDescent="0.25">
      <c r="A150" s="152"/>
      <c r="B150" s="153"/>
      <c r="C150" s="153"/>
    </row>
    <row r="151" spans="1:3" x14ac:dyDescent="0.25">
      <c r="A151" s="152"/>
      <c r="B151" s="153"/>
      <c r="C151" s="153"/>
    </row>
    <row r="152" spans="1:3" x14ac:dyDescent="0.25">
      <c r="A152" s="152"/>
      <c r="B152" s="153"/>
      <c r="C152" s="153"/>
    </row>
    <row r="153" spans="1:3" x14ac:dyDescent="0.25">
      <c r="A153" s="152"/>
      <c r="B153" s="153"/>
      <c r="C153" s="153"/>
    </row>
    <row r="154" spans="1:3" x14ac:dyDescent="0.25">
      <c r="A154" s="152"/>
      <c r="B154" s="153"/>
      <c r="C154" s="153"/>
    </row>
    <row r="155" spans="1:3" x14ac:dyDescent="0.25">
      <c r="A155" s="152"/>
      <c r="B155" s="153"/>
      <c r="C155" s="153"/>
    </row>
    <row r="156" spans="1:3" x14ac:dyDescent="0.25">
      <c r="A156" s="152"/>
      <c r="B156" s="153"/>
      <c r="C156" s="153"/>
    </row>
    <row r="157" spans="1:3" x14ac:dyDescent="0.25">
      <c r="A157" s="152"/>
      <c r="B157" s="153"/>
      <c r="C157" s="153"/>
    </row>
    <row r="158" spans="1:3" x14ac:dyDescent="0.25">
      <c r="A158" s="152"/>
      <c r="B158" s="153"/>
      <c r="C158" s="153"/>
    </row>
    <row r="159" spans="1:3" x14ac:dyDescent="0.25">
      <c r="A159" s="152"/>
      <c r="B159" s="153"/>
      <c r="C159" s="153"/>
    </row>
    <row r="160" spans="1:3" x14ac:dyDescent="0.25">
      <c r="A160" s="152"/>
      <c r="B160" s="153"/>
      <c r="C160" s="153"/>
    </row>
    <row r="161" spans="1:3" x14ac:dyDescent="0.25">
      <c r="A161" s="152"/>
      <c r="B161" s="153"/>
      <c r="C161" s="153"/>
    </row>
    <row r="162" spans="1:3" x14ac:dyDescent="0.25">
      <c r="A162" s="152"/>
      <c r="B162" s="153"/>
      <c r="C162" s="153"/>
    </row>
    <row r="163" spans="1:3" x14ac:dyDescent="0.25">
      <c r="A163" s="152"/>
      <c r="B163" s="153"/>
      <c r="C163" s="153"/>
    </row>
    <row r="164" spans="1:3" x14ac:dyDescent="0.25">
      <c r="A164" s="152"/>
      <c r="B164" s="153"/>
      <c r="C164" s="153"/>
    </row>
    <row r="165" spans="1:3" x14ac:dyDescent="0.25">
      <c r="A165" s="152"/>
      <c r="B165" s="153"/>
      <c r="C165" s="153"/>
    </row>
    <row r="166" spans="1:3" x14ac:dyDescent="0.25">
      <c r="A166" s="152"/>
      <c r="B166" s="153"/>
      <c r="C166" s="153"/>
    </row>
    <row r="167" spans="1:3" x14ac:dyDescent="0.25">
      <c r="A167" s="152"/>
      <c r="B167" s="153"/>
      <c r="C167" s="153"/>
    </row>
    <row r="168" spans="1:3" x14ac:dyDescent="0.25">
      <c r="A168" s="152"/>
      <c r="B168" s="153"/>
      <c r="C168" s="153"/>
    </row>
    <row r="169" spans="1:3" x14ac:dyDescent="0.25">
      <c r="A169" s="152"/>
      <c r="B169" s="153"/>
      <c r="C169" s="153"/>
    </row>
    <row r="170" spans="1:3" x14ac:dyDescent="0.25">
      <c r="A170" s="152"/>
      <c r="B170" s="153"/>
      <c r="C170" s="153"/>
    </row>
    <row r="171" spans="1:3" x14ac:dyDescent="0.25">
      <c r="A171" s="152"/>
      <c r="B171" s="153"/>
      <c r="C171" s="153"/>
    </row>
    <row r="172" spans="1:3" x14ac:dyDescent="0.25">
      <c r="A172" s="152"/>
      <c r="B172" s="153"/>
      <c r="C172" s="153"/>
    </row>
    <row r="173" spans="1:3" x14ac:dyDescent="0.25">
      <c r="A173" s="152"/>
      <c r="B173" s="153"/>
      <c r="C173" s="153"/>
    </row>
    <row r="174" spans="1:3" x14ac:dyDescent="0.25">
      <c r="A174" s="152"/>
      <c r="B174" s="153"/>
      <c r="C174" s="153"/>
    </row>
    <row r="175" spans="1:3" x14ac:dyDescent="0.25">
      <c r="A175" s="152"/>
      <c r="B175" s="153"/>
      <c r="C175" s="153"/>
    </row>
  </sheetData>
  <mergeCells count="3">
    <mergeCell ref="A11:A12"/>
    <mergeCell ref="B11:B12"/>
    <mergeCell ref="C11:C12"/>
  </mergeCells>
  <conditionalFormatting sqref="A11 A78:A79 A13:A25 A83:A86 A27:A76">
    <cfRule type="cellIs" dxfId="9" priority="10" stopIfTrue="1" operator="equal">
      <formula>0</formula>
    </cfRule>
  </conditionalFormatting>
  <conditionalFormatting sqref="A26">
    <cfRule type="cellIs" dxfId="8" priority="9" stopIfTrue="1" operator="equal">
      <formula>0</formula>
    </cfRule>
  </conditionalFormatting>
  <conditionalFormatting sqref="A80">
    <cfRule type="cellIs" dxfId="7" priority="8" stopIfTrue="1" operator="equal">
      <formula>0</formula>
    </cfRule>
  </conditionalFormatting>
  <conditionalFormatting sqref="A81">
    <cfRule type="cellIs" dxfId="6" priority="7" stopIfTrue="1" operator="equal">
      <formula>0</formula>
    </cfRule>
  </conditionalFormatting>
  <conditionalFormatting sqref="A77">
    <cfRule type="cellIs" dxfId="5" priority="6" stopIfTrue="1" operator="equal">
      <formula>0</formula>
    </cfRule>
  </conditionalFormatting>
  <conditionalFormatting sqref="A82">
    <cfRule type="cellIs" dxfId="4" priority="5" stopIfTrue="1" operator="equal">
      <formula>0</formula>
    </cfRule>
  </conditionalFormatting>
  <conditionalFormatting sqref="A5:A10 A1:A3">
    <cfRule type="cellIs" dxfId="3" priority="4" stopIfTrue="1" operator="equal">
      <formula>0</formula>
    </cfRule>
  </conditionalFormatting>
  <conditionalFormatting sqref="A4">
    <cfRule type="cellIs" dxfId="2" priority="3" stopIfTrue="1" operator="equal">
      <formula>0</formula>
    </cfRule>
  </conditionalFormatting>
  <conditionalFormatting sqref="F6:F15 F2:F4">
    <cfRule type="cellIs" dxfId="1" priority="2" stopIfTrue="1" operator="equal">
      <formula>0</formula>
    </cfRule>
  </conditionalFormatting>
  <conditionalFormatting sqref="F5">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vt:lpstr>
      <vt:lpstr>Cumplto Objetivo Q</vt:lpstr>
      <vt:lpstr>No. Indicadores</vt:lpstr>
      <vt:lpstr>Control cambios</vt:lpstr>
      <vt:lpstr>Hoja1</vt:lpstr>
      <vt:lpstr>'Control cambios'!Área_de_impresión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Samanta Chaquea Garzon</cp:lastModifiedBy>
  <dcterms:created xsi:type="dcterms:W3CDTF">2015-03-10T15:07:18Z</dcterms:created>
  <dcterms:modified xsi:type="dcterms:W3CDTF">2019-05-13T15:41:14Z</dcterms:modified>
</cp:coreProperties>
</file>