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0\EJECUCIÓN PRESUPUESTAL\Historico\"/>
    </mc:Choice>
  </mc:AlternateContent>
  <bookViews>
    <workbookView xWindow="0" yWindow="0" windowWidth="28800" windowHeight="11475" tabRatio="392"/>
  </bookViews>
  <sheets>
    <sheet name="REC20" sheetId="6" r:id="rId1"/>
    <sheet name="REC21" sheetId="7" r:id="rId2"/>
  </sheets>
  <definedNames>
    <definedName name="_xlnm.Print_Area" localSheetId="0">'REC20'!$A$1:$Q$133</definedName>
    <definedName name="_xlnm.Print_Area" localSheetId="1">'REC21'!$A$1:$Q$105</definedName>
    <definedName name="_xlnm.Print_Titles" localSheetId="0">'REC20'!$1:$7</definedName>
    <definedName name="_xlnm.Print_Titles" localSheetId="1">'REC21'!$1:$7</definedName>
  </definedNames>
  <calcPr calcId="162913"/>
</workbook>
</file>

<file path=xl/calcChain.xml><?xml version="1.0" encoding="utf-8"?>
<calcChain xmlns="http://schemas.openxmlformats.org/spreadsheetml/2006/main">
  <c r="J46" i="7" l="1"/>
  <c r="J22" i="7"/>
  <c r="J103" i="7"/>
  <c r="J27" i="7"/>
  <c r="I102" i="7"/>
  <c r="I21" i="7"/>
  <c r="I19" i="7"/>
  <c r="I90" i="7"/>
  <c r="I73" i="7" l="1"/>
  <c r="O101" i="7" l="1"/>
  <c r="P101" i="7"/>
  <c r="Q101" i="7"/>
  <c r="N101" i="7"/>
  <c r="O89" i="7"/>
  <c r="P89" i="7"/>
  <c r="Q89" i="7"/>
  <c r="N89" i="7"/>
  <c r="O83" i="7"/>
  <c r="P83" i="7"/>
  <c r="Q83" i="7"/>
  <c r="N83" i="7"/>
  <c r="O80" i="7"/>
  <c r="P80" i="7"/>
  <c r="Q80" i="7"/>
  <c r="N80" i="7"/>
  <c r="O74" i="7"/>
  <c r="O71" i="7" s="1"/>
  <c r="P74" i="7"/>
  <c r="Q74" i="7"/>
  <c r="N74" i="7"/>
  <c r="O72" i="7"/>
  <c r="P72" i="7"/>
  <c r="Q72" i="7"/>
  <c r="N72" i="7"/>
  <c r="O54" i="7"/>
  <c r="P54" i="7"/>
  <c r="Q54" i="7"/>
  <c r="N54" i="7"/>
  <c r="O66" i="7"/>
  <c r="P66" i="7"/>
  <c r="Q66" i="7"/>
  <c r="N66" i="7"/>
  <c r="O62" i="7"/>
  <c r="O59" i="7" s="1"/>
  <c r="P62" i="7"/>
  <c r="Q62" i="7"/>
  <c r="Q59" i="7" s="1"/>
  <c r="N62" i="7"/>
  <c r="O60" i="7"/>
  <c r="P60" i="7"/>
  <c r="Q60" i="7"/>
  <c r="N60" i="7"/>
  <c r="G31" i="7"/>
  <c r="N59" i="7" l="1"/>
  <c r="N58" i="7" s="1"/>
  <c r="N71" i="7"/>
  <c r="O58" i="7"/>
  <c r="P59" i="7"/>
  <c r="P71" i="7"/>
  <c r="P58" i="7" s="1"/>
  <c r="Q71" i="7"/>
  <c r="Q58" i="7" s="1"/>
  <c r="L18" i="7"/>
  <c r="L119" i="7" l="1"/>
  <c r="L101" i="7"/>
  <c r="L100" i="7" s="1"/>
  <c r="L89" i="7"/>
  <c r="L83" i="7"/>
  <c r="L80" i="7"/>
  <c r="L74" i="7"/>
  <c r="L72" i="7"/>
  <c r="L66" i="7"/>
  <c r="L62" i="7"/>
  <c r="L60" i="7"/>
  <c r="L59" i="7" s="1"/>
  <c r="L54" i="7"/>
  <c r="L53" i="7" s="1"/>
  <c r="L52" i="7" s="1"/>
  <c r="L41" i="7"/>
  <c r="L40" i="7" s="1"/>
  <c r="L17" i="7"/>
  <c r="L16" i="7" s="1"/>
  <c r="G74" i="7"/>
  <c r="G71" i="7" s="1"/>
  <c r="G72" i="7"/>
  <c r="G60" i="7"/>
  <c r="G41" i="7"/>
  <c r="G40" i="7" s="1"/>
  <c r="G101" i="7"/>
  <c r="G89" i="7"/>
  <c r="G83" i="7"/>
  <c r="G80" i="7"/>
  <c r="G66" i="7"/>
  <c r="G62" i="7"/>
  <c r="G54" i="7"/>
  <c r="G17" i="7"/>
  <c r="O111" i="6"/>
  <c r="P111" i="6"/>
  <c r="Q111" i="6"/>
  <c r="N111" i="6"/>
  <c r="Q41" i="6"/>
  <c r="O41" i="6"/>
  <c r="P41" i="6"/>
  <c r="N41" i="6"/>
  <c r="G110" i="6"/>
  <c r="L110" i="6"/>
  <c r="L113" i="6"/>
  <c r="G41" i="6"/>
  <c r="G59" i="7" l="1"/>
  <c r="G58" i="7" s="1"/>
  <c r="L71" i="7"/>
  <c r="L58" i="7" s="1"/>
  <c r="L51" i="7" s="1"/>
  <c r="L31" i="6"/>
  <c r="G119" i="6" l="1"/>
  <c r="G113" i="6"/>
  <c r="G100" i="6"/>
  <c r="N101" i="6" l="1"/>
  <c r="N100" i="6" s="1"/>
  <c r="N99" i="6" s="1"/>
  <c r="L101" i="6"/>
  <c r="L100" i="6" s="1"/>
  <c r="L99" i="6" s="1"/>
  <c r="Q65" i="6"/>
  <c r="Q61" i="6" s="1"/>
  <c r="Q59" i="6" s="1"/>
  <c r="Q58" i="6" s="1"/>
  <c r="Q57" i="6" s="1"/>
  <c r="P65" i="6"/>
  <c r="P61" i="6" s="1"/>
  <c r="P59" i="6" s="1"/>
  <c r="P58" i="6" s="1"/>
  <c r="P57" i="6" s="1"/>
  <c r="O65" i="6"/>
  <c r="O61" i="6" s="1"/>
  <c r="O59" i="6" s="1"/>
  <c r="O58" i="6" s="1"/>
  <c r="O57" i="6" s="1"/>
  <c r="N65" i="6"/>
  <c r="N61" i="6" s="1"/>
  <c r="N59" i="6" s="1"/>
  <c r="N58" i="6" s="1"/>
  <c r="N57" i="6" s="1"/>
  <c r="L65" i="6"/>
  <c r="L61" i="6" s="1"/>
  <c r="L59" i="6" s="1"/>
  <c r="L58" i="6" s="1"/>
  <c r="L57" i="6" s="1"/>
  <c r="O109" i="7" l="1"/>
  <c r="P109" i="7"/>
  <c r="Q109" i="7"/>
  <c r="N109" i="7"/>
  <c r="O115" i="7"/>
  <c r="P115" i="7"/>
  <c r="Q115" i="7"/>
  <c r="N115" i="7"/>
  <c r="O119" i="7"/>
  <c r="P119" i="7"/>
  <c r="Q119" i="7"/>
  <c r="N119" i="7"/>
  <c r="O100" i="7"/>
  <c r="O96" i="7" s="1"/>
  <c r="P100" i="7"/>
  <c r="P96" i="7" s="1"/>
  <c r="Q100" i="7"/>
  <c r="Q96" i="7" s="1"/>
  <c r="N100" i="7"/>
  <c r="N96" i="7" s="1"/>
  <c r="O53" i="7"/>
  <c r="O52" i="7" s="1"/>
  <c r="O51" i="7" s="1"/>
  <c r="P53" i="7"/>
  <c r="P52" i="7" s="1"/>
  <c r="P51" i="7" s="1"/>
  <c r="Q53" i="7"/>
  <c r="Q52" i="7" s="1"/>
  <c r="Q51" i="7" s="1"/>
  <c r="N53" i="7"/>
  <c r="N52" i="7" s="1"/>
  <c r="N51" i="7" s="1"/>
  <c r="O41" i="7"/>
  <c r="P41" i="7"/>
  <c r="Q41" i="7"/>
  <c r="O40" i="7"/>
  <c r="P40" i="7"/>
  <c r="Q40" i="7"/>
  <c r="N41" i="7"/>
  <c r="N40" i="7"/>
  <c r="O31" i="7"/>
  <c r="P31" i="7"/>
  <c r="Q31" i="7"/>
  <c r="N31" i="7"/>
  <c r="O17" i="7"/>
  <c r="O16" i="7" s="1"/>
  <c r="P17" i="7"/>
  <c r="P16" i="7" s="1"/>
  <c r="Q17" i="7"/>
  <c r="Q16" i="7" s="1"/>
  <c r="N17" i="7"/>
  <c r="N16" i="7" s="1"/>
  <c r="O119" i="6"/>
  <c r="P119" i="6"/>
  <c r="Q119" i="6"/>
  <c r="N119" i="6"/>
  <c r="P95" i="6"/>
  <c r="O115" i="6"/>
  <c r="P115" i="6"/>
  <c r="Q115" i="6"/>
  <c r="N115" i="6"/>
  <c r="O110" i="6"/>
  <c r="P110" i="6"/>
  <c r="Q110" i="6"/>
  <c r="N110" i="6"/>
  <c r="O105" i="6"/>
  <c r="O95" i="6" s="1"/>
  <c r="P105" i="6"/>
  <c r="Q105" i="6"/>
  <c r="Q95" i="6" s="1"/>
  <c r="N105" i="6"/>
  <c r="N95" i="6" s="1"/>
  <c r="O106" i="6"/>
  <c r="P106" i="6"/>
  <c r="Q106" i="6"/>
  <c r="N106" i="6"/>
  <c r="O31" i="6"/>
  <c r="P31" i="6"/>
  <c r="Q31" i="6"/>
  <c r="N31" i="6"/>
  <c r="O16" i="6"/>
  <c r="O17" i="6"/>
  <c r="P17" i="6"/>
  <c r="P16" i="6" s="1"/>
  <c r="Q17" i="6"/>
  <c r="Q16" i="6" s="1"/>
  <c r="N16" i="6"/>
  <c r="N17" i="6"/>
  <c r="L106" i="6"/>
  <c r="L105" i="6" s="1"/>
  <c r="G17" i="6"/>
  <c r="G16" i="6" s="1"/>
  <c r="L28" i="7"/>
  <c r="L29" i="7"/>
  <c r="L49" i="7"/>
  <c r="L50" i="7"/>
  <c r="L56" i="7"/>
  <c r="L57" i="7"/>
  <c r="L94" i="7"/>
  <c r="L95" i="7"/>
  <c r="L97" i="7"/>
  <c r="L99" i="7"/>
  <c r="L104" i="7"/>
  <c r="L106" i="7"/>
  <c r="L107" i="7"/>
  <c r="L108" i="7"/>
  <c r="L112" i="7"/>
  <c r="L113" i="7"/>
  <c r="L114" i="7"/>
  <c r="L116" i="7"/>
  <c r="L117" i="7"/>
  <c r="L118" i="7"/>
  <c r="L124" i="7"/>
  <c r="L125" i="7"/>
  <c r="L126" i="7"/>
  <c r="L127" i="7"/>
  <c r="L128" i="7"/>
  <c r="L18" i="6"/>
  <c r="L19" i="6"/>
  <c r="L21" i="6"/>
  <c r="L22" i="6"/>
  <c r="L23" i="6"/>
  <c r="L24" i="6"/>
  <c r="L25" i="6"/>
  <c r="L26" i="6"/>
  <c r="L27" i="6"/>
  <c r="L28" i="6"/>
  <c r="L29" i="6"/>
  <c r="L30" i="6"/>
  <c r="L39" i="6"/>
  <c r="L44" i="6"/>
  <c r="N40" i="6" s="1"/>
  <c r="L46" i="6"/>
  <c r="L47" i="6"/>
  <c r="L48" i="6"/>
  <c r="L49" i="6"/>
  <c r="L50" i="6"/>
  <c r="L55" i="6"/>
  <c r="L56" i="6"/>
  <c r="L95" i="6"/>
  <c r="L104" i="6"/>
  <c r="L114" i="6"/>
  <c r="L115" i="6"/>
  <c r="L128" i="6"/>
  <c r="P14" i="7" l="1"/>
  <c r="P12" i="7" s="1"/>
  <c r="N14" i="7"/>
  <c r="N12" i="7" s="1"/>
  <c r="Q14" i="7"/>
  <c r="Q12" i="7" s="1"/>
  <c r="O14" i="7"/>
  <c r="O12" i="7" s="1"/>
  <c r="Q109" i="6"/>
  <c r="P109" i="6"/>
  <c r="O109" i="6"/>
  <c r="N109" i="6"/>
  <c r="L119" i="6"/>
  <c r="N14" i="6"/>
  <c r="N12" i="6" s="1"/>
  <c r="L111" i="6"/>
  <c r="L41" i="6"/>
  <c r="L40" i="6" s="1"/>
  <c r="L31" i="7"/>
  <c r="L14" i="7" s="1"/>
  <c r="L17" i="6"/>
  <c r="L16" i="6" s="1"/>
  <c r="P40" i="6"/>
  <c r="P14" i="6" s="1"/>
  <c r="P12" i="6" s="1"/>
  <c r="P10" i="7" l="1"/>
  <c r="P8" i="7" s="1"/>
  <c r="Q10" i="7"/>
  <c r="Q8" i="7" s="1"/>
  <c r="N10" i="7"/>
  <c r="N8" i="7" s="1"/>
  <c r="O10" i="7"/>
  <c r="O8" i="7" s="1"/>
  <c r="N10" i="6"/>
  <c r="N8" i="6" s="1"/>
  <c r="P10" i="6"/>
  <c r="P8" i="6" s="1"/>
  <c r="L14" i="6"/>
  <c r="L12" i="7"/>
  <c r="Q40" i="6"/>
  <c r="Q14" i="6" s="1"/>
  <c r="Q12" i="6" s="1"/>
  <c r="Q10" i="6" s="1"/>
  <c r="Q8" i="6" s="1"/>
  <c r="O40" i="6"/>
  <c r="O14" i="6" s="1"/>
  <c r="O12" i="6" s="1"/>
  <c r="O10" i="6" s="1"/>
  <c r="O8" i="6" s="1"/>
  <c r="G111" i="7" l="1"/>
  <c r="G99" i="6"/>
  <c r="G110" i="7" l="1"/>
  <c r="L111" i="7"/>
  <c r="G119" i="7"/>
  <c r="G115" i="7"/>
  <c r="L115" i="7" s="1"/>
  <c r="G105" i="7"/>
  <c r="G53" i="7"/>
  <c r="G115" i="6"/>
  <c r="G106" i="6"/>
  <c r="G105" i="6" s="1"/>
  <c r="G95" i="6" s="1"/>
  <c r="G70" i="6"/>
  <c r="L70" i="6" s="1"/>
  <c r="G58" i="6"/>
  <c r="G57" i="6" s="1"/>
  <c r="G53" i="6"/>
  <c r="G40" i="6"/>
  <c r="G31" i="6"/>
  <c r="G14" i="6" s="1"/>
  <c r="G52" i="6" l="1"/>
  <c r="G51" i="6" s="1"/>
  <c r="L53" i="6"/>
  <c r="G109" i="6"/>
  <c r="L109" i="6"/>
  <c r="L105" i="7"/>
  <c r="G16" i="7"/>
  <c r="G100" i="7"/>
  <c r="G52" i="7"/>
  <c r="G51" i="7" s="1"/>
  <c r="G109" i="7"/>
  <c r="L110" i="7"/>
  <c r="L109" i="7" s="1"/>
  <c r="G14" i="7" l="1"/>
  <c r="G12" i="7" s="1"/>
  <c r="G10" i="7" s="1"/>
  <c r="L96" i="7"/>
  <c r="G96" i="7"/>
  <c r="L10" i="7" l="1"/>
  <c r="L8" i="7" s="1"/>
  <c r="G8" i="7"/>
  <c r="G12" i="6"/>
  <c r="G10" i="6" s="1"/>
  <c r="G8" i="6" s="1"/>
  <c r="L12" i="6" l="1"/>
  <c r="L10" i="6" s="1"/>
  <c r="L8" i="6" s="1"/>
</calcChain>
</file>

<file path=xl/sharedStrings.xml><?xml version="1.0" encoding="utf-8"?>
<sst xmlns="http://schemas.openxmlformats.org/spreadsheetml/2006/main" count="261" uniqueCount="132">
  <si>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</si>
  <si>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</si>
  <si>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</si>
  <si>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</si>
  <si>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</si>
  <si>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</si>
  <si>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</si>
  <si>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</si>
  <si>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</si>
  <si>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</si>
  <si>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</si>
  <si>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</si>
  <si>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</si>
  <si>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</si>
  <si>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</si>
  <si>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</si>
  <si>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</si>
  <si>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</si>
  <si>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PERSONAL</t>
  </si>
  <si>
    <t>MATERIALES Y SUMINISTROS</t>
  </si>
  <si>
    <t>PRIMA TECNICA SALARIAL</t>
  </si>
  <si>
    <t>BONIFICACION POR SERVICIOS PRESTADOS</t>
  </si>
  <si>
    <t>PRIMA DE SERVICIO</t>
  </si>
  <si>
    <t>PRIMA DE VACACIONES</t>
  </si>
  <si>
    <t>PRIMA DE NAVIDAD</t>
  </si>
  <si>
    <t>APORTES AL ICBF</t>
  </si>
  <si>
    <t>APORTES AL SENA</t>
  </si>
  <si>
    <t>RECURSO 21</t>
  </si>
  <si>
    <t>TRANSFERENCIAS CORRIENTES</t>
  </si>
  <si>
    <t>SENTENCIAS Y CONCILIACIONES</t>
  </si>
  <si>
    <t>TOTAL PRESUPUESTO</t>
  </si>
  <si>
    <t>OTROS GASTOS PERSONALES - PREVIO CONCEPTO DGPPN</t>
  </si>
  <si>
    <t xml:space="preserve">Secretaria General </t>
  </si>
  <si>
    <t>MARTHA LUZ CAMARGO DE LA HOZ</t>
  </si>
  <si>
    <t>A</t>
  </si>
  <si>
    <t>FUNCIONAMIENTO</t>
  </si>
  <si>
    <t>PLANTA DE PERSONAL PERMANENTE</t>
  </si>
  <si>
    <t>SALARIO</t>
  </si>
  <si>
    <t>FACTORES SALARIALES COMUNES</t>
  </si>
  <si>
    <t>SUELDO BASÍCO</t>
  </si>
  <si>
    <t>SUBSIDIO DE ALIMENTACIÓN</t>
  </si>
  <si>
    <t xml:space="preserve">AUXILIO DE TRANSPORTE </t>
  </si>
  <si>
    <t>HORAS EXTRAS, DOMINICALES, FESTIVOS Y RECARGOS</t>
  </si>
  <si>
    <t>VIÁTICOS DE LOS FUNCIONARIOS EN COMISIÓN</t>
  </si>
  <si>
    <t xml:space="preserve">CONTRIBUCIONES INHERENTES A LA NOMINA </t>
  </si>
  <si>
    <t>PENSIONES</t>
  </si>
  <si>
    <t>SALUD</t>
  </si>
  <si>
    <t xml:space="preserve">AUXILIO DE CESANTÍAS </t>
  </si>
  <si>
    <t>CAJAS DE COMPENSACIÓN FAMILIAR</t>
  </si>
  <si>
    <t>APORTES GENERALES AL SISTEMA DE RIESGOS LABORALES</t>
  </si>
  <si>
    <t>REMUNERACIONES NO CONSTITUTIVAS DE FACTOR SALARIAL</t>
  </si>
  <si>
    <t>PRESTACIONES SOCIALES SEGÚN DEFINICIÓN LEGAL</t>
  </si>
  <si>
    <t>INDEMNIZACIÓN POR VACACIONES</t>
  </si>
  <si>
    <t>BONIFICACIÓN ESPECIAL DE RECREACIÓN</t>
  </si>
  <si>
    <t>PRIMA TÉCNICA NO SALARIAL</t>
  </si>
  <si>
    <t>PRIMA DE COORDINACIÓN</t>
  </si>
  <si>
    <t>ADQUISICIÓN DE BIENES  Y SERVICIOS</t>
  </si>
  <si>
    <t>ADQUISICIÓN DE ACTIVOS NO FINANCIEROS</t>
  </si>
  <si>
    <t>ACTIVOS FIJOS</t>
  </si>
  <si>
    <t>ACTIVOS FIJOS NO CLASIFICADOS COMO MAQUINARIA Y EQUIPO</t>
  </si>
  <si>
    <t>ADQUISICIONES DIFERENTES DE ACTIVOS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</si>
  <si>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</si>
  <si>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</si>
  <si>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</si>
  <si>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</si>
  <si>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</si>
  <si>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</si>
  <si>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</si>
  <si>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</si>
  <si>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</si>
  <si>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PRESTACIONES SOCIALES</t>
  </si>
  <si>
    <t>PRESTACIONES SOCIALES RELACIONADAS CON EL EMPLEO</t>
  </si>
  <si>
    <t>INCAPACIDADES Y LICENCIAS DE MATERNIDAD Y PATERNIDAD (NO DE PENSIONES)</t>
  </si>
  <si>
    <t>LICENCIAS DE MATERNIDAD Y PATERNIDAD (NO DE PENSIONES)</t>
  </si>
  <si>
    <t>FALLOS NACIONALES</t>
  </si>
  <si>
    <t>SENTENCIAS</t>
  </si>
  <si>
    <t>IMPUESTOS</t>
  </si>
  <si>
    <t>IMPUESTOS TERRITORIALES</t>
  </si>
  <si>
    <t>IMPUESTO PREDIAL Y SOBRETASA AMBIENTAL</t>
  </si>
  <si>
    <t>IMPUESTO SOBRE VEHÍCULOS AUTOMOTORES</t>
  </si>
  <si>
    <t>GASTOS POR TRIBUTOS, MULTAS, SANCIONES E INTERESES DE MORA</t>
  </si>
  <si>
    <t>CONTRIBUCIONES</t>
  </si>
  <si>
    <t>CUOTA DE FISCALIZACIÓN Y AUDITAJE</t>
  </si>
  <si>
    <t>INVERSIÓN</t>
  </si>
  <si>
    <t>C</t>
  </si>
  <si>
    <t>4</t>
  </si>
  <si>
    <t>5</t>
  </si>
  <si>
    <t>6</t>
  </si>
  <si>
    <t>IMPLEMENTACIÓN DE LA SUPERVISIÓN BASADA EN RIESGOS EN LA SUPERINTENDENCIA DE LA ECONOMÍA SOLIDARIA A NIVEL  NACIONAL</t>
  </si>
  <si>
    <t>PREVENCIÓN DE LOS RIESGOS JURÍDICOS Y FINANCIEROS DE LAS ORGANIZACIONES SOLIDARIAS A NIVEL NACIONAL</t>
  </si>
  <si>
    <t>FORTALECIMIENTO DE LA SUPERVISIÓN DE FONDOS DE EMPLEADOS Y MUTUALES QUE EJERCEN LA ACTIVIDAD DE AHORRO Y CRÉDITO A NIVEL  NACIONAL</t>
  </si>
  <si>
    <t>ADMINISTRACIÓN DEL ACERVO DOCUMENTAL DE LA SUPERSOLIDARIA  BOGOTÁ</t>
  </si>
  <si>
    <t>FORTALECIMIENTO DE LA ARQUITECTURA TECNOLÓGICA DE LA SUPERSOLIDARIA EN  BOGOTÁ</t>
  </si>
  <si>
    <t>IMPLEMENTACIÓN DE LOS SISTEMAS DE GESTIÓN DE LA SUPERSOLIDARIA EN   BOGOTÁ</t>
  </si>
  <si>
    <t>DANYIRA DIAMARY PACHÓN RAMÍREZ</t>
  </si>
  <si>
    <t>Grupo Financiero</t>
  </si>
  <si>
    <t>Profesional Especializado - Coordinador</t>
  </si>
  <si>
    <t>OTRAS TRANSFERENCIAS-PREVIO CONCEPTO DGPPN</t>
  </si>
  <si>
    <t>EJECUCION ACUMULADA DICIEMBRE DE 2019</t>
  </si>
  <si>
    <t xml:space="preserve">INCAPACIDADES (NO DE 
PENSIONES) </t>
  </si>
  <si>
    <t>7</t>
  </si>
  <si>
    <t>FORTALECIMIENTO DEL BUEN GOBIERNO EN LAS COOPERATIVAS DE AHORRO Y CRÉDITO A NIVEL  NACIONAL</t>
  </si>
  <si>
    <t>8</t>
  </si>
  <si>
    <t>FORTALECIMIENTO DEL SECTOR DE LA ECONOMÍA SOLIDARÍA EN MATERIA NORMATIVA Y REGULATORIA A NIVEL  NACIONAL</t>
  </si>
  <si>
    <t>REDUCCIÓN</t>
  </si>
  <si>
    <t xml:space="preserve">AUXILIO DE CONECTIVIDAD DIGITAL </t>
  </si>
  <si>
    <t>VACACIONES</t>
  </si>
  <si>
    <t>MUEBLES, INSTRUMENTOS MUSICALES, ARTÍCULOS DE DEPORTE Y ANTIGÜEDADES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</si>
  <si>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</si>
  <si>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</si>
  <si>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</si>
  <si>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</si>
  <si>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</si>
  <si>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MAQUINARIA PARA USO GENERAL</t>
  </si>
  <si>
    <t>EQUIPO Y APARATOS DE RADIO, TELEVISIÓN Y COMUNICACIONES</t>
  </si>
  <si>
    <t>SERVICIOS DE CONSTRUCCIÓN</t>
  </si>
  <si>
    <t>ALOJAMIENTO; SERVICIOS DE SUMINISTROS DE COMIDAS Y BEBIDAS</t>
  </si>
  <si>
    <t>SERVICIOS DE TRANSPORTE DE PASAJEROS</t>
  </si>
  <si>
    <t>SERVICIOS DE TRANSPORTE DE CARGA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</si>
  <si>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</si>
  <si>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</si>
  <si>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</si>
  <si>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</si>
  <si>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</si>
  <si>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</si>
  <si>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</si>
  <si>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</si>
  <si>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</si>
  <si>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</si>
  <si>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</si>
  <si>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ESPARCIMIENTO, CULTURALES Y DEPORTIVOS</t>
  </si>
  <si>
    <t>INCAPACIDADES (NO DE PENSIONES)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</si>
</sst>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#,##0;[Red]#,##0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57"/>
      </left>
      <right style="medium">
        <color indexed="57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64"/>
      </bottom>
      <diagonal/>
    </border>
    <border>
      <left style="medium">
        <color indexed="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 applyFill="1"/>
    <xf numFmtId="3" fontId="5" fillId="0" borderId="0" xfId="1" applyNumberFormat="1" applyFont="1" applyFill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164" fontId="5" fillId="0" borderId="0" xfId="1" applyFont="1" applyFill="1" applyBorder="1" applyAlignment="1"/>
    <xf numFmtId="165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Border="1" applyAlignment="1">
      <alignment horizontal="right"/>
    </xf>
    <xf numFmtId="3" fontId="5" fillId="0" borderId="0" xfId="2" applyNumberFormat="1" applyFont="1" applyFill="1" applyAlignment="1"/>
    <xf numFmtId="3" fontId="5" fillId="0" borderId="0" xfId="2" applyNumberFormat="1" applyFont="1" applyFill="1" applyBorder="1" applyAlignment="1"/>
    <xf numFmtId="164" fontId="5" fillId="0" borderId="0" xfId="2" applyFont="1" applyFill="1" applyAlignment="1"/>
    <xf numFmtId="3" fontId="4" fillId="0" borderId="1" xfId="2" applyNumberFormat="1" applyFont="1" applyFill="1" applyBorder="1" applyAlignment="1"/>
    <xf numFmtId="165" fontId="5" fillId="0" borderId="1" xfId="2" applyNumberFormat="1" applyFont="1" applyFill="1" applyBorder="1" applyAlignment="1">
      <alignment horizontal="right" wrapText="1"/>
    </xf>
    <xf numFmtId="1" fontId="5" fillId="0" borderId="1" xfId="2" applyNumberFormat="1" applyFont="1" applyFill="1" applyBorder="1" applyAlignment="1">
      <alignment horizontal="right" wrapText="1"/>
    </xf>
    <xf numFmtId="165" fontId="5" fillId="0" borderId="0" xfId="2" applyNumberFormat="1" applyFont="1" applyFill="1" applyBorder="1" applyAlignment="1">
      <alignment horizontal="right" wrapText="1"/>
    </xf>
    <xf numFmtId="165" fontId="5" fillId="0" borderId="0" xfId="2" applyNumberFormat="1" applyFont="1" applyFill="1" applyBorder="1" applyAlignment="1">
      <alignment horizontal="left" wrapText="1"/>
    </xf>
    <xf numFmtId="49" fontId="5" fillId="0" borderId="1" xfId="2" applyNumberFormat="1" applyFont="1" applyFill="1" applyBorder="1" applyAlignment="1">
      <alignment horizontal="right" wrapText="1"/>
    </xf>
    <xf numFmtId="165" fontId="5" fillId="0" borderId="0" xfId="1" applyNumberFormat="1" applyFont="1" applyFill="1" applyBorder="1"/>
    <xf numFmtId="0" fontId="4" fillId="0" borderId="0" xfId="0" applyFont="1" applyFill="1"/>
    <xf numFmtId="3" fontId="5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164" fontId="4" fillId="0" borderId="0" xfId="1" applyFont="1" applyFill="1" applyBorder="1" applyAlignment="1"/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horizontal="right"/>
    </xf>
    <xf numFmtId="0" fontId="8" fillId="0" borderId="0" xfId="0" applyFont="1" applyFill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/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4" fontId="5" fillId="0" borderId="0" xfId="1" applyFont="1" applyFill="1" applyAlignment="1"/>
    <xf numFmtId="165" fontId="4" fillId="0" borderId="0" xfId="2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5" fillId="0" borderId="4" xfId="0" applyFont="1" applyFill="1" applyBorder="1"/>
    <xf numFmtId="165" fontId="5" fillId="0" borderId="4" xfId="2" applyNumberFormat="1" applyFont="1" applyFill="1" applyBorder="1" applyAlignment="1">
      <alignment horizontal="right" wrapText="1"/>
    </xf>
    <xf numFmtId="0" fontId="3" fillId="0" borderId="4" xfId="0" applyFont="1" applyFill="1" applyBorder="1" applyAlignment="1"/>
    <xf numFmtId="0" fontId="5" fillId="0" borderId="4" xfId="0" applyFont="1" applyFill="1" applyBorder="1" applyAlignment="1">
      <alignment wrapText="1"/>
    </xf>
    <xf numFmtId="165" fontId="4" fillId="0" borderId="4" xfId="2" applyNumberFormat="1" applyFont="1" applyFill="1" applyBorder="1" applyAlignment="1">
      <alignment horizontal="right" wrapText="1"/>
    </xf>
    <xf numFmtId="49" fontId="5" fillId="0" borderId="4" xfId="2" applyNumberFormat="1" applyFont="1" applyFill="1" applyBorder="1" applyAlignment="1">
      <alignment horizontal="right" wrapText="1"/>
    </xf>
    <xf numFmtId="49" fontId="5" fillId="0" borderId="5" xfId="2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165" fontId="4" fillId="0" borderId="0" xfId="2" applyNumberFormat="1" applyFont="1" applyFill="1" applyBorder="1" applyAlignment="1">
      <alignment horizontal="right" wrapText="1"/>
    </xf>
    <xf numFmtId="165" fontId="5" fillId="0" borderId="5" xfId="2" applyNumberFormat="1" applyFont="1" applyFill="1" applyBorder="1" applyAlignment="1">
      <alignment horizontal="right" wrapText="1"/>
    </xf>
    <xf numFmtId="165" fontId="4" fillId="0" borderId="4" xfId="2" applyNumberFormat="1" applyFont="1" applyFill="1" applyBorder="1" applyAlignment="1">
      <alignment horizontal="right" vertical="center" wrapText="1"/>
    </xf>
    <xf numFmtId="165" fontId="3" fillId="0" borderId="4" xfId="2" applyNumberFormat="1" applyFont="1" applyFill="1" applyBorder="1" applyAlignment="1">
      <alignment horizontal="right" wrapText="1"/>
    </xf>
    <xf numFmtId="165" fontId="4" fillId="0" borderId="0" xfId="2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/>
    <xf numFmtId="164" fontId="5" fillId="0" borderId="9" xfId="1" applyFont="1" applyFill="1" applyBorder="1" applyAlignment="1"/>
    <xf numFmtId="165" fontId="3" fillId="0" borderId="0" xfId="2" applyNumberFormat="1" applyFont="1" applyFill="1" applyBorder="1" applyAlignment="1">
      <alignment horizontal="right" wrapText="1"/>
    </xf>
    <xf numFmtId="165" fontId="5" fillId="0" borderId="4" xfId="2" applyNumberFormat="1" applyFont="1" applyFill="1" applyBorder="1" applyAlignment="1">
      <alignment horizontal="right" vertical="center" wrapText="1"/>
    </xf>
    <xf numFmtId="3" fontId="4" fillId="0" borderId="4" xfId="2" applyNumberFormat="1" applyFont="1" applyFill="1" applyBorder="1" applyAlignment="1"/>
    <xf numFmtId="3" fontId="5" fillId="0" borderId="4" xfId="2" applyNumberFormat="1" applyFont="1" applyFill="1" applyBorder="1" applyAlignment="1"/>
    <xf numFmtId="3" fontId="4" fillId="0" borderId="4" xfId="2" applyNumberFormat="1" applyFont="1" applyFill="1" applyBorder="1" applyAlignment="1">
      <alignment vertical="center" wrapText="1"/>
    </xf>
    <xf numFmtId="3" fontId="5" fillId="0" borderId="0" xfId="2" applyNumberFormat="1" applyFont="1" applyFill="1" applyBorder="1" applyAlignment="1">
      <alignment vertical="center" wrapText="1"/>
    </xf>
    <xf numFmtId="3" fontId="5" fillId="0" borderId="4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horizontal="center" vertical="justify" wrapText="1"/>
    </xf>
    <xf numFmtId="3" fontId="4" fillId="0" borderId="0" xfId="2" applyNumberFormat="1" applyFont="1" applyFill="1" applyBorder="1" applyAlignment="1">
      <alignment horizontal="center" vertical="center" wrapText="1"/>
    </xf>
    <xf numFmtId="164" fontId="4" fillId="0" borderId="2" xfId="2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3" fontId="4" fillId="0" borderId="0" xfId="2" applyNumberFormat="1" applyFont="1" applyFill="1" applyBorder="1" applyAlignment="1"/>
    <xf numFmtId="3" fontId="4" fillId="0" borderId="0" xfId="2" applyNumberFormat="1" applyFont="1" applyFill="1" applyBorder="1" applyAlignment="1">
      <alignment wrapText="1"/>
    </xf>
    <xf numFmtId="3" fontId="5" fillId="0" borderId="0" xfId="2" applyNumberFormat="1" applyFont="1" applyFill="1" applyBorder="1" applyAlignment="1">
      <alignment wrapText="1"/>
    </xf>
    <xf numFmtId="3" fontId="4" fillId="0" borderId="3" xfId="2" applyNumberFormat="1" applyFont="1" applyFill="1" applyBorder="1" applyAlignment="1">
      <alignment vertical="center" wrapText="1"/>
    </xf>
    <xf numFmtId="3" fontId="4" fillId="0" borderId="4" xfId="2" applyNumberFormat="1" applyFont="1" applyFill="1" applyBorder="1" applyAlignment="1">
      <alignment wrapText="1"/>
    </xf>
    <xf numFmtId="166" fontId="5" fillId="0" borderId="4" xfId="2" applyNumberFormat="1" applyFont="1" applyFill="1" applyBorder="1" applyAlignment="1">
      <alignment horizontal="right" wrapText="1"/>
    </xf>
    <xf numFmtId="3" fontId="5" fillId="0" borderId="4" xfId="2" applyNumberFormat="1" applyFont="1" applyFill="1" applyBorder="1" applyAlignment="1">
      <alignment wrapText="1"/>
    </xf>
    <xf numFmtId="3" fontId="5" fillId="0" borderId="5" xfId="2" applyNumberFormat="1" applyFont="1" applyFill="1" applyBorder="1" applyAlignment="1"/>
    <xf numFmtId="165" fontId="4" fillId="0" borderId="3" xfId="2" applyNumberFormat="1" applyFont="1" applyFill="1" applyBorder="1" applyAlignment="1">
      <alignment horizontal="right" vertical="center" wrapText="1"/>
    </xf>
    <xf numFmtId="3" fontId="5" fillId="0" borderId="12" xfId="2" applyNumberFormat="1" applyFont="1" applyFill="1" applyBorder="1" applyAlignment="1"/>
    <xf numFmtId="164" fontId="5" fillId="0" borderId="12" xfId="2" applyFont="1" applyFill="1" applyBorder="1" applyAlignment="1"/>
    <xf numFmtId="0" fontId="4" fillId="0" borderId="3" xfId="0" applyFont="1" applyFill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right" wrapText="1"/>
    </xf>
    <xf numFmtId="1" fontId="5" fillId="0" borderId="5" xfId="2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wrapText="1"/>
    </xf>
    <xf numFmtId="165" fontId="4" fillId="0" borderId="4" xfId="2" applyNumberFormat="1" applyFont="1" applyFill="1" applyBorder="1" applyAlignment="1">
      <alignment horizontal="left" wrapText="1"/>
    </xf>
    <xf numFmtId="0" fontId="5" fillId="0" borderId="5" xfId="0" applyFont="1" applyFill="1" applyBorder="1" applyAlignment="1">
      <alignment wrapText="1"/>
    </xf>
    <xf numFmtId="165" fontId="4" fillId="0" borderId="4" xfId="0" applyNumberFormat="1" applyFont="1" applyFill="1" applyBorder="1" applyAlignment="1">
      <alignment wrapText="1"/>
    </xf>
    <xf numFmtId="164" fontId="4" fillId="0" borderId="12" xfId="2" applyFont="1" applyFill="1" applyBorder="1" applyAlignment="1">
      <alignment horizontal="center" vertical="center" wrapText="1"/>
    </xf>
    <xf numFmtId="0" fontId="5" fillId="0" borderId="19" xfId="0" applyFont="1" applyFill="1" applyBorder="1"/>
    <xf numFmtId="0" fontId="5" fillId="0" borderId="12" xfId="0" applyFont="1" applyFill="1" applyBorder="1"/>
    <xf numFmtId="165" fontId="5" fillId="0" borderId="12" xfId="2" applyNumberFormat="1" applyFont="1" applyFill="1" applyBorder="1"/>
    <xf numFmtId="164" fontId="5" fillId="0" borderId="13" xfId="2" applyFont="1" applyFill="1" applyBorder="1" applyAlignment="1"/>
    <xf numFmtId="0" fontId="5" fillId="0" borderId="15" xfId="0" applyFont="1" applyFill="1" applyBorder="1"/>
    <xf numFmtId="164" fontId="5" fillId="0" borderId="14" xfId="1" applyFont="1" applyFill="1" applyBorder="1" applyAlignment="1"/>
    <xf numFmtId="0" fontId="4" fillId="0" borderId="15" xfId="0" applyFont="1" applyFill="1" applyBorder="1"/>
    <xf numFmtId="0" fontId="5" fillId="0" borderId="16" xfId="0" applyFont="1" applyFill="1" applyBorder="1"/>
    <xf numFmtId="0" fontId="5" fillId="0" borderId="9" xfId="0" applyFont="1" applyFill="1" applyBorder="1"/>
    <xf numFmtId="165" fontId="5" fillId="0" borderId="9" xfId="1" applyNumberFormat="1" applyFont="1" applyFill="1" applyBorder="1"/>
    <xf numFmtId="164" fontId="5" fillId="0" borderId="17" xfId="1" applyFont="1" applyFill="1" applyBorder="1" applyAlignment="1"/>
    <xf numFmtId="3" fontId="5" fillId="0" borderId="4" xfId="1" applyNumberFormat="1" applyFont="1" applyFill="1" applyBorder="1" applyAlignment="1"/>
    <xf numFmtId="165" fontId="10" fillId="0" borderId="4" xfId="2" applyNumberFormat="1" applyFont="1" applyFill="1" applyBorder="1" applyAlignment="1">
      <alignment horizontal="right" wrapText="1"/>
    </xf>
    <xf numFmtId="164" fontId="9" fillId="0" borderId="0" xfId="1" applyFont="1" applyFill="1" applyAlignment="1" applyProtection="1">
      <alignment horizontal="right" vertical="center" wrapText="1" readingOrder="1"/>
      <protection locked="0"/>
    </xf>
    <xf numFmtId="164" fontId="5" fillId="0" borderId="0" xfId="1" applyFont="1" applyFill="1"/>
    <xf numFmtId="3" fontId="4" fillId="0" borderId="2" xfId="2" applyNumberFormat="1" applyFont="1" applyFill="1" applyBorder="1" applyAlignment="1">
      <alignment horizontal="center" vertical="center" wrapText="1"/>
    </xf>
    <xf numFmtId="164" fontId="9" fillId="0" borderId="0" xfId="1" applyFont="1" applyFill="1" applyAlignment="1" applyProtection="1">
      <alignment horizontal="right" vertical="center" wrapText="1" readingOrder="1"/>
      <protection locked="0"/>
    </xf>
    <xf numFmtId="164" fontId="5" fillId="0" borderId="0" xfId="1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4" fontId="4" fillId="0" borderId="18" xfId="2" applyFont="1" applyFill="1" applyBorder="1" applyAlignment="1">
      <alignment horizontal="center" vertical="center" wrapText="1"/>
    </xf>
    <xf numFmtId="164" fontId="4" fillId="0" borderId="6" xfId="2" applyFont="1" applyFill="1" applyBorder="1" applyAlignment="1">
      <alignment horizontal="center" vertical="center" wrapText="1"/>
    </xf>
    <xf numFmtId="164" fontId="4" fillId="0" borderId="7" xfId="2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3" fontId="12" fillId="0" borderId="4" xfId="2" applyNumberFormat="1" applyFont="1" applyFill="1" applyBorder="1" applyAlignment="1"/>
    <xf numFmtId="0" fontId="4" fillId="0" borderId="0" xfId="2" applyNumberFormat="1" applyFont="1" applyFill="1" applyBorder="1" applyAlignment="1">
      <alignment vertical="center" wrapText="1"/>
    </xf>
    <xf numFmtId="3" fontId="11" fillId="0" borderId="0" xfId="0" applyNumberFormat="1" applyFont="1" applyFill="1"/>
  </cellXfs>
  <cellStyles count="4">
    <cellStyle name="Millares" xfId="1" builtinId="3"/>
    <cellStyle name="Millares 2" xfId="2"/>
    <cellStyle name="Normal" xfId="0" builtinId="0"/>
    <cellStyle name="Porcentual 2" xfId="3"/>
  </cellStyles>
  <dxfs count="0"/>
  <tableStyles count="0" defaultTableStyle="TableStyleMedium9" defaultPivotStyle="PivotStyleLight16"/>
  <colors>
    <mruColors>
      <color rgb="FF4280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V133"/>
  <sheetViews>
    <sheetView tabSelected="1" zoomScaleNormal="100" workbookViewId="0">
      <selection activeCell="G31" sqref="G31"/>
    </sheetView>
  </sheetViews>
  <sheetFormatPr baseColWidth="10" defaultColWidth="11.5703125" defaultRowHeight="12" x14ac:dyDescent="0.2"/>
  <cols>
    <col min="1" max="1" width="6.42578125" style="1" bestFit="1" customWidth="1"/>
    <col min="2" max="2" width="9.7109375" style="1" bestFit="1" customWidth="1"/>
    <col min="3" max="3" width="5" style="1" bestFit="1" customWidth="1"/>
    <col min="4" max="4" width="4.140625" style="1" bestFit="1" customWidth="1"/>
    <col min="5" max="5" width="5.28515625" style="1" customWidth="1"/>
    <col min="6" max="6" width="31" style="1" customWidth="1"/>
    <col min="7" max="7" width="18.28515625" style="27" customWidth="1"/>
    <col min="8" max="8" width="1.7109375" style="28" customWidth="1"/>
    <col min="9" max="9" width="13.5703125" style="3" customWidth="1"/>
    <col min="10" max="11" width="13.7109375" style="3" customWidth="1"/>
    <col min="12" max="12" width="18.28515625" style="3" customWidth="1"/>
    <col min="13" max="13" width="4.85546875" style="4" customWidth="1"/>
    <col min="14" max="15" width="15.140625" style="29" customWidth="1"/>
    <col min="16" max="16" width="14.140625" style="29" customWidth="1"/>
    <col min="17" max="17" width="14.140625" style="29" bestFit="1" customWidth="1"/>
    <col min="18" max="18" width="18.85546875" style="19" customWidth="1"/>
    <col min="19" max="19" width="18.7109375" style="19" customWidth="1"/>
    <col min="20" max="20" width="12.42578125" style="19" bestFit="1" customWidth="1"/>
    <col min="21" max="21" width="12.28515625" style="19" bestFit="1" customWidth="1"/>
    <col min="22" max="22" width="12.28515625" style="1" bestFit="1" customWidth="1"/>
    <col min="23" max="16384" width="11.5703125" style="1"/>
  </cols>
  <sheetData>
    <row r="1" spans="1:22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2" x14ac:dyDescent="0.2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22" x14ac:dyDescent="0.2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2" ht="12.75" thickBot="1" x14ac:dyDescent="0.25">
      <c r="G4" s="6"/>
      <c r="H4" s="7"/>
      <c r="I4" s="8"/>
      <c r="J4" s="8"/>
      <c r="K4" s="8"/>
      <c r="L4" s="8"/>
      <c r="M4" s="9"/>
      <c r="N4" s="10"/>
      <c r="O4" s="10"/>
      <c r="P4" s="10"/>
      <c r="Q4" s="10"/>
      <c r="R4" s="2"/>
      <c r="S4" s="2"/>
    </row>
    <row r="5" spans="1:22" s="23" customFormat="1" ht="12.75" customHeight="1" thickBot="1" x14ac:dyDescent="0.25">
      <c r="A5" s="100" t="s">
        <v>3</v>
      </c>
      <c r="B5" s="100" t="s">
        <v>4</v>
      </c>
      <c r="C5" s="100" t="s">
        <v>5</v>
      </c>
      <c r="D5" s="100" t="s">
        <v>6</v>
      </c>
      <c r="E5" s="100" t="s">
        <v>7</v>
      </c>
      <c r="F5" s="100" t="s">
        <v>8</v>
      </c>
      <c r="G5" s="101" t="s">
        <v>9</v>
      </c>
      <c r="H5" s="46"/>
      <c r="I5" s="106" t="s">
        <v>10</v>
      </c>
      <c r="J5" s="107"/>
      <c r="K5" s="108"/>
      <c r="L5" s="105" t="s">
        <v>11</v>
      </c>
      <c r="M5" s="57"/>
      <c r="N5" s="102" t="s">
        <v>98</v>
      </c>
      <c r="O5" s="103"/>
      <c r="P5" s="103"/>
      <c r="Q5" s="104"/>
      <c r="R5" s="22"/>
      <c r="S5" s="22"/>
      <c r="T5" s="22"/>
      <c r="U5" s="22"/>
    </row>
    <row r="6" spans="1:22" s="23" customFormat="1" ht="24.75" thickBot="1" x14ac:dyDescent="0.25">
      <c r="A6" s="100"/>
      <c r="B6" s="100"/>
      <c r="C6" s="100"/>
      <c r="D6" s="100"/>
      <c r="E6" s="100"/>
      <c r="F6" s="100"/>
      <c r="G6" s="101"/>
      <c r="H6" s="46"/>
      <c r="I6" s="56" t="s">
        <v>12</v>
      </c>
      <c r="J6" s="95" t="s">
        <v>13</v>
      </c>
      <c r="K6" s="95" t="s">
        <v>104</v>
      </c>
      <c r="L6" s="105"/>
      <c r="M6" s="57"/>
      <c r="N6" s="58" t="s">
        <v>14</v>
      </c>
      <c r="O6" s="79" t="s">
        <v>15</v>
      </c>
      <c r="P6" s="58" t="s">
        <v>16</v>
      </c>
      <c r="Q6" s="58" t="s">
        <v>17</v>
      </c>
      <c r="R6" s="22"/>
      <c r="S6" s="22"/>
      <c r="T6" s="22"/>
      <c r="U6" s="22"/>
    </row>
    <row r="7" spans="1:22" x14ac:dyDescent="0.2">
      <c r="A7" s="71"/>
      <c r="B7" s="71"/>
      <c r="C7" s="71"/>
      <c r="D7" s="71"/>
      <c r="E7" s="71"/>
      <c r="F7" s="71"/>
      <c r="G7" s="68"/>
      <c r="H7" s="30"/>
      <c r="I7" s="63"/>
      <c r="J7" s="59"/>
      <c r="K7" s="44"/>
      <c r="L7" s="63"/>
      <c r="M7" s="59"/>
      <c r="N7" s="63"/>
      <c r="O7" s="63"/>
      <c r="P7" s="63"/>
      <c r="Q7" s="63"/>
    </row>
    <row r="8" spans="1:22" x14ac:dyDescent="0.2">
      <c r="A8" s="31"/>
      <c r="B8" s="31"/>
      <c r="C8" s="31"/>
      <c r="D8" s="31"/>
      <c r="E8" s="31"/>
      <c r="F8" s="74" t="s">
        <v>30</v>
      </c>
      <c r="G8" s="44">
        <f>+G10+G119</f>
        <v>23943000000</v>
      </c>
      <c r="H8" s="30"/>
      <c r="I8" s="44"/>
      <c r="J8" s="30"/>
      <c r="K8" s="44"/>
      <c r="L8" s="51">
        <f>+L10+L119</f>
        <v>20402633062</v>
      </c>
      <c r="M8" s="59"/>
      <c r="N8" s="44">
        <f>+N10+N119</f>
        <v>18963610499</v>
      </c>
      <c r="O8" s="44">
        <f t="shared" ref="O8:Q8" si="0">+O10+O119</f>
        <v>18588900190.900002</v>
      </c>
      <c r="P8" s="44">
        <f t="shared" si="0"/>
        <v>16404431252.299999</v>
      </c>
      <c r="Q8" s="44">
        <f t="shared" si="0"/>
        <v>16241535029.5</v>
      </c>
      <c r="V8" s="19"/>
    </row>
    <row r="9" spans="1:22" x14ac:dyDescent="0.2">
      <c r="A9" s="31"/>
      <c r="B9" s="31"/>
      <c r="C9" s="31"/>
      <c r="D9" s="31"/>
      <c r="E9" s="31"/>
      <c r="F9" s="31"/>
      <c r="G9" s="44"/>
      <c r="H9" s="30"/>
      <c r="I9" s="53"/>
      <c r="J9" s="59"/>
      <c r="K9" s="44"/>
      <c r="L9" s="51"/>
      <c r="M9" s="59"/>
      <c r="N9" s="53"/>
      <c r="O9" s="53"/>
      <c r="P9" s="53"/>
      <c r="Q9" s="53"/>
    </row>
    <row r="10" spans="1:22" s="18" customFormat="1" ht="16.5" customHeight="1" x14ac:dyDescent="0.2">
      <c r="A10" s="32" t="s">
        <v>34</v>
      </c>
      <c r="B10" s="31"/>
      <c r="C10" s="31"/>
      <c r="D10" s="31"/>
      <c r="E10" s="31"/>
      <c r="F10" s="74" t="s">
        <v>35</v>
      </c>
      <c r="G10" s="44">
        <f>+G12+G51+G95+G109</f>
        <v>3496000000</v>
      </c>
      <c r="H10" s="30"/>
      <c r="I10" s="44"/>
      <c r="J10" s="30"/>
      <c r="K10" s="44"/>
      <c r="L10" s="51">
        <f>+L12+L51+L95+L109</f>
        <v>2622000000</v>
      </c>
      <c r="M10" s="59"/>
      <c r="N10" s="53">
        <f>+N12+N51+N95+N109</f>
        <v>2291520530</v>
      </c>
      <c r="O10" s="53">
        <f t="shared" ref="O10:Q10" si="1">+O12+O51+O95+O109</f>
        <v>2258220737</v>
      </c>
      <c r="P10" s="53">
        <f t="shared" si="1"/>
        <v>2258220737</v>
      </c>
      <c r="Q10" s="53">
        <f t="shared" si="1"/>
        <v>2252917989</v>
      </c>
      <c r="R10" s="19"/>
      <c r="S10" s="19"/>
      <c r="T10" s="24"/>
      <c r="U10" s="24"/>
    </row>
    <row r="11" spans="1:22" x14ac:dyDescent="0.2">
      <c r="A11" s="31"/>
      <c r="B11" s="31"/>
      <c r="C11" s="31"/>
      <c r="D11" s="31"/>
      <c r="E11" s="31"/>
      <c r="F11" s="31"/>
      <c r="G11" s="44"/>
      <c r="H11" s="30"/>
      <c r="I11" s="53"/>
      <c r="J11" s="59"/>
      <c r="K11" s="44"/>
      <c r="L11" s="51"/>
      <c r="M11" s="59"/>
      <c r="N11" s="53"/>
      <c r="O11" s="53"/>
      <c r="P11" s="53"/>
      <c r="Q11" s="53"/>
    </row>
    <row r="12" spans="1:22" s="18" customFormat="1" ht="18.75" customHeight="1" x14ac:dyDescent="0.2">
      <c r="A12" s="33">
        <v>1</v>
      </c>
      <c r="B12" s="33"/>
      <c r="C12" s="33"/>
      <c r="D12" s="33"/>
      <c r="E12" s="33"/>
      <c r="F12" s="75" t="s">
        <v>18</v>
      </c>
      <c r="G12" s="38">
        <f>+G14</f>
        <v>2293000000</v>
      </c>
      <c r="H12" s="42"/>
      <c r="I12" s="38"/>
      <c r="J12" s="42"/>
      <c r="K12" s="44"/>
      <c r="L12" s="51">
        <f>+L14</f>
        <v>2249520065</v>
      </c>
      <c r="M12" s="60"/>
      <c r="N12" s="53">
        <f>+N14</f>
        <v>2153055595</v>
      </c>
      <c r="O12" s="53">
        <f t="shared" ref="O12:Q12" si="2">+O14</f>
        <v>2119755802</v>
      </c>
      <c r="P12" s="53">
        <f t="shared" si="2"/>
        <v>2119755802</v>
      </c>
      <c r="Q12" s="53">
        <f t="shared" si="2"/>
        <v>2114453054</v>
      </c>
      <c r="R12" s="19"/>
      <c r="S12" s="19"/>
      <c r="T12" s="24"/>
      <c r="U12" s="24"/>
    </row>
    <row r="13" spans="1:22" s="18" customFormat="1" x14ac:dyDescent="0.2">
      <c r="A13" s="34"/>
      <c r="B13" s="34"/>
      <c r="C13" s="34"/>
      <c r="D13" s="34"/>
      <c r="E13" s="34"/>
      <c r="F13" s="75"/>
      <c r="G13" s="38"/>
      <c r="H13" s="42"/>
      <c r="I13" s="52"/>
      <c r="J13" s="9"/>
      <c r="K13" s="44"/>
      <c r="L13" s="51"/>
      <c r="M13" s="9"/>
      <c r="N13" s="52"/>
      <c r="O13" s="52"/>
      <c r="P13" s="52"/>
      <c r="Q13" s="52"/>
      <c r="R13" s="19"/>
      <c r="S13" s="19"/>
      <c r="T13" s="24"/>
      <c r="U13" s="24"/>
    </row>
    <row r="14" spans="1:22" s="18" customFormat="1" x14ac:dyDescent="0.2">
      <c r="A14" s="33">
        <v>1</v>
      </c>
      <c r="B14" s="33">
        <v>1</v>
      </c>
      <c r="C14" s="33"/>
      <c r="D14" s="33"/>
      <c r="E14" s="33"/>
      <c r="F14" s="75" t="s">
        <v>36</v>
      </c>
      <c r="G14" s="38">
        <f>+G16+G31+G40</f>
        <v>2293000000</v>
      </c>
      <c r="H14" s="42"/>
      <c r="I14" s="38"/>
      <c r="J14" s="42"/>
      <c r="K14" s="44"/>
      <c r="L14" s="51">
        <f>+L16+L31+L40</f>
        <v>2249520065</v>
      </c>
      <c r="M14" s="61"/>
      <c r="N14" s="53">
        <f>+N16+N31+N40</f>
        <v>2153055595</v>
      </c>
      <c r="O14" s="53">
        <f t="shared" ref="O14:Q14" si="3">+O16+O31+O40</f>
        <v>2119755802</v>
      </c>
      <c r="P14" s="53">
        <f t="shared" si="3"/>
        <v>2119755802</v>
      </c>
      <c r="Q14" s="53">
        <f t="shared" si="3"/>
        <v>2114453054</v>
      </c>
      <c r="R14" s="19"/>
      <c r="S14" s="19"/>
      <c r="T14" s="24"/>
      <c r="U14" s="24"/>
    </row>
    <row r="15" spans="1:22" x14ac:dyDescent="0.2">
      <c r="A15" s="33"/>
      <c r="B15" s="33"/>
      <c r="C15" s="33"/>
      <c r="D15" s="33"/>
      <c r="E15" s="33"/>
      <c r="F15" s="75"/>
      <c r="G15" s="38"/>
      <c r="H15" s="42"/>
      <c r="I15" s="64"/>
      <c r="J15" s="61"/>
      <c r="K15" s="44"/>
      <c r="L15" s="51"/>
      <c r="M15" s="61"/>
      <c r="N15" s="64"/>
      <c r="O15" s="64"/>
      <c r="P15" s="64"/>
      <c r="Q15" s="64"/>
    </row>
    <row r="16" spans="1:22" x14ac:dyDescent="0.2">
      <c r="A16" s="33">
        <v>1</v>
      </c>
      <c r="B16" s="33">
        <v>1</v>
      </c>
      <c r="C16" s="33">
        <v>1</v>
      </c>
      <c r="D16" s="33"/>
      <c r="E16" s="33"/>
      <c r="F16" s="75" t="s">
        <v>37</v>
      </c>
      <c r="G16" s="38">
        <f>+G17</f>
        <v>360000000</v>
      </c>
      <c r="H16" s="42"/>
      <c r="I16" s="35"/>
      <c r="J16" s="42"/>
      <c r="K16" s="44"/>
      <c r="L16" s="51">
        <f>+L17</f>
        <v>360000000</v>
      </c>
      <c r="M16" s="61"/>
      <c r="N16" s="53">
        <f>+N17</f>
        <v>326346595</v>
      </c>
      <c r="O16" s="53">
        <f t="shared" ref="O16:Q16" si="4">+O17</f>
        <v>326346595</v>
      </c>
      <c r="P16" s="53">
        <f t="shared" si="4"/>
        <v>326346595</v>
      </c>
      <c r="Q16" s="53">
        <f t="shared" si="4"/>
        <v>326346595</v>
      </c>
    </row>
    <row r="17" spans="1:21" x14ac:dyDescent="0.2">
      <c r="A17" s="34">
        <v>1</v>
      </c>
      <c r="B17" s="34">
        <v>1</v>
      </c>
      <c r="C17" s="34">
        <v>1</v>
      </c>
      <c r="D17" s="34">
        <v>1</v>
      </c>
      <c r="E17" s="34"/>
      <c r="F17" s="37" t="s">
        <v>38</v>
      </c>
      <c r="G17" s="35">
        <f>SUM(G18:G27)</f>
        <v>360000000</v>
      </c>
      <c r="H17" s="14"/>
      <c r="I17" s="35"/>
      <c r="J17" s="14"/>
      <c r="K17" s="44"/>
      <c r="L17" s="52">
        <f>SUM(L18:L27)</f>
        <v>360000000</v>
      </c>
      <c r="M17" s="9"/>
      <c r="N17" s="65">
        <f>+N18</f>
        <v>326346595</v>
      </c>
      <c r="O17" s="65">
        <f t="shared" ref="O17:Q17" si="5">+O18</f>
        <v>326346595</v>
      </c>
      <c r="P17" s="65">
        <f t="shared" si="5"/>
        <v>326346595</v>
      </c>
      <c r="Q17" s="65">
        <f t="shared" si="5"/>
        <v>326346595</v>
      </c>
    </row>
    <row r="18" spans="1:21" s="18" customFormat="1" ht="10.5" customHeight="1" x14ac:dyDescent="0.2">
      <c r="A18" s="34">
        <v>1</v>
      </c>
      <c r="B18" s="34">
        <v>1</v>
      </c>
      <c r="C18" s="34">
        <v>1</v>
      </c>
      <c r="D18" s="34">
        <v>1</v>
      </c>
      <c r="E18" s="34">
        <v>1</v>
      </c>
      <c r="F18" s="37" t="s">
        <v>39</v>
      </c>
      <c r="G18" s="35">
        <v>360000000</v>
      </c>
      <c r="H18" s="14"/>
      <c r="I18" s="35"/>
      <c r="J18" s="14"/>
      <c r="K18" s="44"/>
      <c r="L18" s="35">
        <f t="shared" ref="L18:L70" si="6">+G18-I18+J18</f>
        <v>360000000</v>
      </c>
      <c r="M18" s="9"/>
      <c r="N18" s="65">
        <v>326346595</v>
      </c>
      <c r="O18" s="65">
        <v>326346595</v>
      </c>
      <c r="P18" s="65">
        <v>326346595</v>
      </c>
      <c r="Q18" s="65">
        <v>326346595</v>
      </c>
      <c r="S18" s="19"/>
      <c r="T18" s="24"/>
      <c r="U18" s="24"/>
    </row>
    <row r="19" spans="1:21" x14ac:dyDescent="0.2">
      <c r="A19" s="34">
        <v>1</v>
      </c>
      <c r="B19" s="34">
        <v>1</v>
      </c>
      <c r="C19" s="34">
        <v>1</v>
      </c>
      <c r="D19" s="34">
        <v>1</v>
      </c>
      <c r="E19" s="34">
        <v>3</v>
      </c>
      <c r="F19" s="37" t="s">
        <v>20</v>
      </c>
      <c r="G19" s="35">
        <v>0</v>
      </c>
      <c r="H19" s="14"/>
      <c r="I19" s="35"/>
      <c r="J19" s="14"/>
      <c r="K19" s="44"/>
      <c r="L19" s="35">
        <f t="shared" si="6"/>
        <v>0</v>
      </c>
      <c r="M19" s="9"/>
      <c r="N19" s="35">
        <v>0</v>
      </c>
      <c r="O19" s="35">
        <v>0</v>
      </c>
      <c r="P19" s="35">
        <v>0</v>
      </c>
      <c r="Q19" s="35">
        <v>0</v>
      </c>
    </row>
    <row r="20" spans="1:21" x14ac:dyDescent="0.2">
      <c r="A20" s="34">
        <v>1</v>
      </c>
      <c r="B20" s="34">
        <v>1</v>
      </c>
      <c r="C20" s="34">
        <v>1</v>
      </c>
      <c r="D20" s="34">
        <v>1</v>
      </c>
      <c r="E20" s="34">
        <v>4</v>
      </c>
      <c r="F20" s="37" t="s">
        <v>40</v>
      </c>
      <c r="G20" s="35">
        <v>0</v>
      </c>
      <c r="H20" s="14"/>
      <c r="I20" s="35"/>
      <c r="J20" s="14"/>
      <c r="K20" s="44"/>
      <c r="L20" s="35">
        <v>0</v>
      </c>
      <c r="M20" s="9"/>
      <c r="N20" s="35">
        <v>0</v>
      </c>
      <c r="O20" s="35">
        <v>0</v>
      </c>
      <c r="P20" s="35">
        <v>0</v>
      </c>
      <c r="Q20" s="35">
        <v>0</v>
      </c>
    </row>
    <row r="21" spans="1:21" x14ac:dyDescent="0.2">
      <c r="A21" s="34">
        <v>1</v>
      </c>
      <c r="B21" s="34">
        <v>1</v>
      </c>
      <c r="C21" s="34">
        <v>1</v>
      </c>
      <c r="D21" s="34">
        <v>1</v>
      </c>
      <c r="E21" s="34">
        <v>5</v>
      </c>
      <c r="F21" s="37" t="s">
        <v>41</v>
      </c>
      <c r="G21" s="35">
        <v>0</v>
      </c>
      <c r="H21" s="14"/>
      <c r="I21" s="35"/>
      <c r="J21" s="14"/>
      <c r="K21" s="44"/>
      <c r="L21" s="35">
        <f t="shared" si="6"/>
        <v>0</v>
      </c>
      <c r="M21" s="9"/>
      <c r="N21" s="35">
        <v>0</v>
      </c>
      <c r="O21" s="35">
        <v>0</v>
      </c>
      <c r="P21" s="35">
        <v>0</v>
      </c>
      <c r="Q21" s="35">
        <v>0</v>
      </c>
    </row>
    <row r="22" spans="1:21" x14ac:dyDescent="0.2">
      <c r="A22" s="34">
        <v>1</v>
      </c>
      <c r="B22" s="34">
        <v>1</v>
      </c>
      <c r="C22" s="34">
        <v>1</v>
      </c>
      <c r="D22" s="34">
        <v>1</v>
      </c>
      <c r="E22" s="34">
        <v>6</v>
      </c>
      <c r="F22" s="37" t="s">
        <v>22</v>
      </c>
      <c r="G22" s="35">
        <v>0</v>
      </c>
      <c r="H22" s="14"/>
      <c r="I22" s="35"/>
      <c r="J22" s="14"/>
      <c r="K22" s="44"/>
      <c r="L22" s="35">
        <f t="shared" si="6"/>
        <v>0</v>
      </c>
      <c r="M22" s="9"/>
      <c r="N22" s="35">
        <v>0</v>
      </c>
      <c r="O22" s="35">
        <v>0</v>
      </c>
      <c r="P22" s="35">
        <v>0</v>
      </c>
      <c r="Q22" s="35">
        <v>0</v>
      </c>
    </row>
    <row r="23" spans="1:21" x14ac:dyDescent="0.2">
      <c r="A23" s="34">
        <v>1</v>
      </c>
      <c r="B23" s="34">
        <v>1</v>
      </c>
      <c r="C23" s="34">
        <v>1</v>
      </c>
      <c r="D23" s="34">
        <v>1</v>
      </c>
      <c r="E23" s="34">
        <v>7</v>
      </c>
      <c r="F23" s="37" t="s">
        <v>21</v>
      </c>
      <c r="G23" s="35">
        <v>0</v>
      </c>
      <c r="H23" s="14"/>
      <c r="I23" s="35"/>
      <c r="J23" s="14"/>
      <c r="K23" s="44"/>
      <c r="L23" s="35">
        <f t="shared" si="6"/>
        <v>0</v>
      </c>
      <c r="M23" s="9"/>
      <c r="N23" s="35">
        <v>0</v>
      </c>
      <c r="O23" s="35">
        <v>0</v>
      </c>
      <c r="P23" s="35">
        <v>0</v>
      </c>
      <c r="Q23" s="35">
        <v>0</v>
      </c>
    </row>
    <row r="24" spans="1:21" ht="24" x14ac:dyDescent="0.2">
      <c r="A24" s="34">
        <v>1</v>
      </c>
      <c r="B24" s="34">
        <v>1</v>
      </c>
      <c r="C24" s="34">
        <v>1</v>
      </c>
      <c r="D24" s="34">
        <v>1</v>
      </c>
      <c r="E24" s="34">
        <v>8</v>
      </c>
      <c r="F24" s="37" t="s">
        <v>42</v>
      </c>
      <c r="G24" s="35">
        <v>0</v>
      </c>
      <c r="H24" s="14"/>
      <c r="I24" s="35"/>
      <c r="J24" s="14"/>
      <c r="K24" s="44"/>
      <c r="L24" s="35">
        <f t="shared" si="6"/>
        <v>0</v>
      </c>
      <c r="M24" s="9"/>
      <c r="N24" s="35">
        <v>0</v>
      </c>
      <c r="O24" s="35">
        <v>0</v>
      </c>
      <c r="P24" s="35">
        <v>0</v>
      </c>
      <c r="Q24" s="35">
        <v>0</v>
      </c>
    </row>
    <row r="25" spans="1:21" x14ac:dyDescent="0.2">
      <c r="A25" s="34">
        <v>1</v>
      </c>
      <c r="B25" s="34">
        <v>1</v>
      </c>
      <c r="C25" s="34">
        <v>1</v>
      </c>
      <c r="D25" s="34">
        <v>1</v>
      </c>
      <c r="E25" s="34">
        <v>9</v>
      </c>
      <c r="F25" s="37" t="s">
        <v>24</v>
      </c>
      <c r="G25" s="35">
        <v>0</v>
      </c>
      <c r="H25" s="14"/>
      <c r="I25" s="35"/>
      <c r="J25" s="14"/>
      <c r="K25" s="44"/>
      <c r="L25" s="35">
        <f t="shared" si="6"/>
        <v>0</v>
      </c>
      <c r="M25" s="9"/>
      <c r="N25" s="35">
        <v>0</v>
      </c>
      <c r="O25" s="35">
        <v>0</v>
      </c>
      <c r="P25" s="35">
        <v>0</v>
      </c>
      <c r="Q25" s="35">
        <v>0</v>
      </c>
    </row>
    <row r="26" spans="1:21" x14ac:dyDescent="0.2">
      <c r="A26" s="34">
        <v>1</v>
      </c>
      <c r="B26" s="34">
        <v>1</v>
      </c>
      <c r="C26" s="34">
        <v>1</v>
      </c>
      <c r="D26" s="34">
        <v>1</v>
      </c>
      <c r="E26" s="34">
        <v>10</v>
      </c>
      <c r="F26" s="37" t="s">
        <v>23</v>
      </c>
      <c r="G26" s="35">
        <v>0</v>
      </c>
      <c r="H26" s="14"/>
      <c r="I26" s="35"/>
      <c r="J26" s="14"/>
      <c r="K26" s="44"/>
      <c r="L26" s="35">
        <f t="shared" si="6"/>
        <v>0</v>
      </c>
      <c r="M26" s="9"/>
      <c r="N26" s="35">
        <v>0</v>
      </c>
      <c r="O26" s="35">
        <v>0</v>
      </c>
      <c r="P26" s="35">
        <v>0</v>
      </c>
      <c r="Q26" s="35">
        <v>0</v>
      </c>
    </row>
    <row r="27" spans="1:21" x14ac:dyDescent="0.2">
      <c r="A27" s="34">
        <v>1</v>
      </c>
      <c r="B27" s="34">
        <v>1</v>
      </c>
      <c r="C27" s="34">
        <v>1</v>
      </c>
      <c r="D27" s="34">
        <v>1</v>
      </c>
      <c r="E27" s="34">
        <v>12</v>
      </c>
      <c r="F27" s="37" t="s">
        <v>105</v>
      </c>
      <c r="G27" s="35">
        <v>0</v>
      </c>
      <c r="H27" s="14"/>
      <c r="I27" s="35"/>
      <c r="J27" s="14"/>
      <c r="K27" s="44"/>
      <c r="L27" s="35">
        <f t="shared" si="6"/>
        <v>0</v>
      </c>
      <c r="M27" s="9"/>
      <c r="N27" s="35">
        <v>0</v>
      </c>
      <c r="O27" s="35">
        <v>0</v>
      </c>
      <c r="P27" s="35">
        <v>0</v>
      </c>
      <c r="Q27" s="35">
        <v>0</v>
      </c>
    </row>
    <row r="28" spans="1:21" ht="22.5" hidden="1" customHeight="1" x14ac:dyDescent="0.2">
      <c r="A28" s="34"/>
      <c r="B28" s="34"/>
      <c r="C28" s="34"/>
      <c r="D28" s="34"/>
      <c r="E28" s="34"/>
      <c r="F28" s="37"/>
      <c r="G28" s="35"/>
      <c r="H28" s="14"/>
      <c r="I28" s="52"/>
      <c r="J28" s="14"/>
      <c r="K28" s="44"/>
      <c r="L28" s="35">
        <f t="shared" si="6"/>
        <v>0</v>
      </c>
      <c r="M28" s="9"/>
      <c r="N28" s="35">
        <v>0</v>
      </c>
      <c r="O28" s="35">
        <v>0</v>
      </c>
      <c r="P28" s="35">
        <v>0</v>
      </c>
      <c r="Q28" s="35">
        <v>0</v>
      </c>
    </row>
    <row r="29" spans="1:21" hidden="1" x14ac:dyDescent="0.2">
      <c r="A29" s="34"/>
      <c r="B29" s="34"/>
      <c r="C29" s="34"/>
      <c r="D29" s="34"/>
      <c r="E29" s="34"/>
      <c r="F29" s="37"/>
      <c r="G29" s="35"/>
      <c r="H29" s="14"/>
      <c r="I29" s="52"/>
      <c r="J29" s="14"/>
      <c r="K29" s="44"/>
      <c r="L29" s="35">
        <f t="shared" si="6"/>
        <v>0</v>
      </c>
      <c r="M29" s="9"/>
      <c r="N29" s="35">
        <v>0</v>
      </c>
      <c r="O29" s="35">
        <v>0</v>
      </c>
      <c r="P29" s="35">
        <v>0</v>
      </c>
      <c r="Q29" s="35">
        <v>0</v>
      </c>
    </row>
    <row r="30" spans="1:21" ht="12" customHeight="1" x14ac:dyDescent="0.2">
      <c r="A30" s="34"/>
      <c r="B30" s="34"/>
      <c r="C30" s="34"/>
      <c r="D30" s="34"/>
      <c r="E30" s="34"/>
      <c r="F30" s="37"/>
      <c r="G30" s="35"/>
      <c r="H30" s="14"/>
      <c r="I30" s="52"/>
      <c r="J30" s="9"/>
      <c r="K30" s="44"/>
      <c r="L30" s="35">
        <f t="shared" si="6"/>
        <v>0</v>
      </c>
      <c r="M30" s="9"/>
      <c r="N30" s="35">
        <v>0</v>
      </c>
      <c r="O30" s="35">
        <v>0</v>
      </c>
      <c r="P30" s="35">
        <v>0</v>
      </c>
      <c r="Q30" s="35">
        <v>0</v>
      </c>
      <c r="S30" s="25"/>
    </row>
    <row r="31" spans="1:21" s="18" customFormat="1" ht="22.5" customHeight="1" x14ac:dyDescent="0.2">
      <c r="A31" s="33">
        <v>1</v>
      </c>
      <c r="B31" s="33">
        <v>1</v>
      </c>
      <c r="C31" s="33">
        <v>2</v>
      </c>
      <c r="D31" s="33"/>
      <c r="E31" s="33"/>
      <c r="F31" s="75" t="s">
        <v>44</v>
      </c>
      <c r="G31" s="38">
        <f>SUM(G32:G38)</f>
        <v>1378000000</v>
      </c>
      <c r="H31" s="42"/>
      <c r="I31" s="38"/>
      <c r="J31" s="42"/>
      <c r="K31" s="44">
        <v>43479935</v>
      </c>
      <c r="L31" s="51">
        <f>SUM(L32:L38)</f>
        <v>1334520065</v>
      </c>
      <c r="M31" s="61"/>
      <c r="N31" s="51">
        <f>SUM(N32:N38)</f>
        <v>1330821378</v>
      </c>
      <c r="O31" s="51">
        <f t="shared" ref="O31:Q31" si="7">SUM(O32:O38)</f>
        <v>1330821378</v>
      </c>
      <c r="P31" s="51">
        <f t="shared" si="7"/>
        <v>1330821378</v>
      </c>
      <c r="Q31" s="51">
        <f t="shared" si="7"/>
        <v>1330821378</v>
      </c>
      <c r="R31" s="19"/>
      <c r="S31" s="19"/>
      <c r="T31" s="24"/>
      <c r="U31" s="24"/>
    </row>
    <row r="32" spans="1:21" x14ac:dyDescent="0.2">
      <c r="A32" s="34">
        <v>1</v>
      </c>
      <c r="B32" s="34">
        <v>1</v>
      </c>
      <c r="C32" s="34">
        <v>2</v>
      </c>
      <c r="D32" s="34">
        <v>1</v>
      </c>
      <c r="E32" s="34"/>
      <c r="F32" s="37" t="s">
        <v>45</v>
      </c>
      <c r="G32" s="35">
        <v>901156487</v>
      </c>
      <c r="H32" s="14"/>
      <c r="I32" s="52">
        <v>30000000</v>
      </c>
      <c r="J32" s="42"/>
      <c r="K32" s="44"/>
      <c r="L32" s="52">
        <v>871156487</v>
      </c>
      <c r="M32" s="52"/>
      <c r="N32" s="35">
        <v>867712600</v>
      </c>
      <c r="O32" s="35">
        <v>867712600</v>
      </c>
      <c r="P32" s="35">
        <v>867712600</v>
      </c>
      <c r="Q32" s="35">
        <v>867712600</v>
      </c>
    </row>
    <row r="33" spans="1:21" x14ac:dyDescent="0.2">
      <c r="A33" s="34">
        <v>1</v>
      </c>
      <c r="B33" s="34">
        <v>1</v>
      </c>
      <c r="C33" s="34">
        <v>2</v>
      </c>
      <c r="D33" s="34">
        <v>2</v>
      </c>
      <c r="E33" s="33"/>
      <c r="F33" s="37" t="s">
        <v>46</v>
      </c>
      <c r="G33" s="35">
        <v>476843513</v>
      </c>
      <c r="H33" s="42"/>
      <c r="I33" s="66"/>
      <c r="J33" s="52">
        <v>30000000</v>
      </c>
      <c r="K33" s="44"/>
      <c r="L33" s="52">
        <v>463363578</v>
      </c>
      <c r="M33" s="52"/>
      <c r="N33" s="35">
        <v>463108778</v>
      </c>
      <c r="O33" s="35">
        <v>463108778</v>
      </c>
      <c r="P33" s="35">
        <v>463108778</v>
      </c>
      <c r="Q33" s="35">
        <v>463108778</v>
      </c>
    </row>
    <row r="34" spans="1:21" x14ac:dyDescent="0.2">
      <c r="A34" s="34">
        <v>1</v>
      </c>
      <c r="B34" s="34">
        <v>1</v>
      </c>
      <c r="C34" s="34">
        <v>2</v>
      </c>
      <c r="D34" s="34">
        <v>3</v>
      </c>
      <c r="E34" s="31"/>
      <c r="F34" s="37" t="s">
        <v>47</v>
      </c>
      <c r="G34" s="35">
        <v>0</v>
      </c>
      <c r="H34" s="14"/>
      <c r="I34" s="35"/>
      <c r="J34" s="14"/>
      <c r="K34" s="44"/>
      <c r="L34" s="35">
        <v>0</v>
      </c>
      <c r="M34" s="59"/>
      <c r="N34" s="35">
        <v>0</v>
      </c>
      <c r="O34" s="35">
        <v>0</v>
      </c>
      <c r="P34" s="35">
        <v>0</v>
      </c>
      <c r="Q34" s="35">
        <v>0</v>
      </c>
    </row>
    <row r="35" spans="1:21" s="18" customFormat="1" x14ac:dyDescent="0.2">
      <c r="A35" s="34">
        <v>1</v>
      </c>
      <c r="B35" s="34">
        <v>1</v>
      </c>
      <c r="C35" s="34">
        <v>2</v>
      </c>
      <c r="D35" s="34">
        <v>4</v>
      </c>
      <c r="E35" s="31"/>
      <c r="F35" s="37" t="s">
        <v>48</v>
      </c>
      <c r="G35" s="35">
        <v>0</v>
      </c>
      <c r="H35" s="14"/>
      <c r="I35" s="35"/>
      <c r="J35" s="14"/>
      <c r="K35" s="44"/>
      <c r="L35" s="35">
        <v>0</v>
      </c>
      <c r="M35" s="59"/>
      <c r="N35" s="35">
        <v>0</v>
      </c>
      <c r="O35" s="35">
        <v>0</v>
      </c>
      <c r="P35" s="35">
        <v>0</v>
      </c>
      <c r="Q35" s="35">
        <v>0</v>
      </c>
      <c r="R35" s="19"/>
      <c r="S35" s="19"/>
      <c r="T35" s="24"/>
      <c r="U35" s="24"/>
    </row>
    <row r="36" spans="1:21" s="18" customFormat="1" ht="24" x14ac:dyDescent="0.2">
      <c r="A36" s="34">
        <v>1</v>
      </c>
      <c r="B36" s="34">
        <v>1</v>
      </c>
      <c r="C36" s="34">
        <v>2</v>
      </c>
      <c r="D36" s="34">
        <v>5</v>
      </c>
      <c r="E36" s="31"/>
      <c r="F36" s="37" t="s">
        <v>49</v>
      </c>
      <c r="G36" s="35">
        <v>0</v>
      </c>
      <c r="H36" s="14"/>
      <c r="I36" s="35"/>
      <c r="J36" s="14"/>
      <c r="K36" s="44"/>
      <c r="L36" s="35">
        <v>0</v>
      </c>
      <c r="M36" s="59"/>
      <c r="N36" s="35">
        <v>0</v>
      </c>
      <c r="O36" s="35">
        <v>0</v>
      </c>
      <c r="P36" s="35">
        <v>0</v>
      </c>
      <c r="Q36" s="35">
        <v>0</v>
      </c>
      <c r="R36" s="19"/>
      <c r="S36" s="19"/>
      <c r="T36" s="24"/>
      <c r="U36" s="24"/>
    </row>
    <row r="37" spans="1:21" s="18" customFormat="1" x14ac:dyDescent="0.2">
      <c r="A37" s="34">
        <v>1</v>
      </c>
      <c r="B37" s="34">
        <v>1</v>
      </c>
      <c r="C37" s="34">
        <v>2</v>
      </c>
      <c r="D37" s="34">
        <v>6</v>
      </c>
      <c r="E37" s="31"/>
      <c r="F37" s="37" t="s">
        <v>25</v>
      </c>
      <c r="G37" s="35">
        <v>0</v>
      </c>
      <c r="H37" s="14"/>
      <c r="I37" s="35"/>
      <c r="J37" s="14"/>
      <c r="K37" s="44"/>
      <c r="L37" s="35">
        <v>0</v>
      </c>
      <c r="M37" s="59"/>
      <c r="N37" s="35">
        <v>0</v>
      </c>
      <c r="O37" s="35">
        <v>0</v>
      </c>
      <c r="P37" s="35">
        <v>0</v>
      </c>
      <c r="Q37" s="35">
        <v>0</v>
      </c>
      <c r="R37" s="19"/>
      <c r="S37" s="19"/>
      <c r="T37" s="24"/>
      <c r="U37" s="24"/>
    </row>
    <row r="38" spans="1:21" s="18" customFormat="1" x14ac:dyDescent="0.2">
      <c r="A38" s="34">
        <v>1</v>
      </c>
      <c r="B38" s="34">
        <v>1</v>
      </c>
      <c r="C38" s="34">
        <v>2</v>
      </c>
      <c r="D38" s="34">
        <v>7</v>
      </c>
      <c r="E38" s="31"/>
      <c r="F38" s="37" t="s">
        <v>26</v>
      </c>
      <c r="G38" s="35">
        <v>0</v>
      </c>
      <c r="H38" s="14"/>
      <c r="I38" s="35"/>
      <c r="J38" s="14"/>
      <c r="K38" s="44"/>
      <c r="L38" s="35">
        <v>0</v>
      </c>
      <c r="M38" s="59"/>
      <c r="N38" s="35">
        <v>0</v>
      </c>
      <c r="O38" s="35">
        <v>0</v>
      </c>
      <c r="P38" s="35">
        <v>0</v>
      </c>
      <c r="Q38" s="35">
        <v>0</v>
      </c>
      <c r="R38" s="19"/>
      <c r="S38" s="19"/>
      <c r="T38" s="24"/>
      <c r="U38" s="24"/>
    </row>
    <row r="39" spans="1:21" s="18" customFormat="1" x14ac:dyDescent="0.2">
      <c r="A39" s="34"/>
      <c r="B39" s="34"/>
      <c r="C39" s="34"/>
      <c r="D39" s="34"/>
      <c r="E39" s="31"/>
      <c r="F39" s="37"/>
      <c r="G39" s="35"/>
      <c r="H39" s="14"/>
      <c r="I39" s="53"/>
      <c r="J39" s="54"/>
      <c r="K39" s="44"/>
      <c r="L39" s="35">
        <f t="shared" si="6"/>
        <v>0</v>
      </c>
      <c r="M39" s="59"/>
      <c r="N39" s="35"/>
      <c r="O39" s="35"/>
      <c r="P39" s="35"/>
      <c r="Q39" s="35"/>
      <c r="R39" s="19"/>
      <c r="S39" s="19"/>
      <c r="T39" s="24"/>
      <c r="U39" s="24"/>
    </row>
    <row r="40" spans="1:21" s="18" customFormat="1" ht="24" x14ac:dyDescent="0.2">
      <c r="A40" s="33">
        <v>1</v>
      </c>
      <c r="B40" s="33">
        <v>1</v>
      </c>
      <c r="C40" s="33">
        <v>3</v>
      </c>
      <c r="D40" s="33"/>
      <c r="E40" s="31"/>
      <c r="F40" s="75" t="s">
        <v>50</v>
      </c>
      <c r="G40" s="38">
        <f>SUM(G42:G46)</f>
        <v>555000000</v>
      </c>
      <c r="H40" s="14"/>
      <c r="I40" s="38"/>
      <c r="J40" s="59"/>
      <c r="K40" s="44"/>
      <c r="L40" s="51">
        <f>+L41</f>
        <v>555000000</v>
      </c>
      <c r="M40" s="59"/>
      <c r="N40" s="38">
        <f>SUM(N42:N46)</f>
        <v>495887622</v>
      </c>
      <c r="O40" s="38">
        <f t="shared" ref="O40:Q40" si="8">SUM(O42:O46)</f>
        <v>462587829</v>
      </c>
      <c r="P40" s="38">
        <f t="shared" si="8"/>
        <v>462587829</v>
      </c>
      <c r="Q40" s="38">
        <f t="shared" si="8"/>
        <v>457285081</v>
      </c>
      <c r="R40" s="19"/>
      <c r="S40" s="19"/>
      <c r="T40" s="24"/>
      <c r="U40" s="24"/>
    </row>
    <row r="41" spans="1:21" s="18" customFormat="1" ht="24" x14ac:dyDescent="0.2">
      <c r="A41" s="33">
        <v>1</v>
      </c>
      <c r="B41" s="33">
        <v>1</v>
      </c>
      <c r="C41" s="33">
        <v>3</v>
      </c>
      <c r="D41" s="33">
        <v>1</v>
      </c>
      <c r="E41" s="31"/>
      <c r="F41" s="75" t="s">
        <v>51</v>
      </c>
      <c r="G41" s="38">
        <f>+G42+G43+G45</f>
        <v>555000000</v>
      </c>
      <c r="H41" s="14"/>
      <c r="I41" s="38"/>
      <c r="J41" s="42"/>
      <c r="K41" s="44"/>
      <c r="L41" s="51">
        <f>SUM(L42:L45)</f>
        <v>555000000</v>
      </c>
      <c r="M41" s="59"/>
      <c r="N41" s="38">
        <f>SUM(N42:N45)</f>
        <v>495887622</v>
      </c>
      <c r="O41" s="38">
        <f t="shared" ref="O41:Q41" si="9">SUM(O42:O45)</f>
        <v>462587829</v>
      </c>
      <c r="P41" s="38">
        <f t="shared" si="9"/>
        <v>462587829</v>
      </c>
      <c r="Q41" s="38">
        <f t="shared" si="9"/>
        <v>457285081</v>
      </c>
      <c r="R41" s="19"/>
      <c r="S41" s="19"/>
      <c r="T41" s="24"/>
      <c r="U41" s="24"/>
    </row>
    <row r="42" spans="1:21" s="18" customFormat="1" x14ac:dyDescent="0.2">
      <c r="A42" s="34">
        <v>1</v>
      </c>
      <c r="B42" s="34">
        <v>1</v>
      </c>
      <c r="C42" s="34">
        <v>3</v>
      </c>
      <c r="D42" s="34">
        <v>1</v>
      </c>
      <c r="E42" s="34">
        <v>1</v>
      </c>
      <c r="F42" s="37" t="s">
        <v>106</v>
      </c>
      <c r="G42" s="35">
        <v>283095551</v>
      </c>
      <c r="H42" s="14"/>
      <c r="I42" s="55"/>
      <c r="J42" s="54"/>
      <c r="K42" s="44"/>
      <c r="L42" s="52">
        <v>283095551</v>
      </c>
      <c r="M42" s="59"/>
      <c r="N42" s="35">
        <v>283011713</v>
      </c>
      <c r="O42" s="35">
        <v>249711920</v>
      </c>
      <c r="P42" s="35">
        <v>249711920</v>
      </c>
      <c r="Q42" s="35">
        <v>249711920</v>
      </c>
      <c r="R42" s="19"/>
      <c r="S42" s="19"/>
      <c r="T42" s="24"/>
      <c r="U42" s="24"/>
    </row>
    <row r="43" spans="1:21" s="18" customFormat="1" x14ac:dyDescent="0.2">
      <c r="A43" s="34">
        <v>1</v>
      </c>
      <c r="B43" s="34">
        <v>1</v>
      </c>
      <c r="C43" s="34">
        <v>3</v>
      </c>
      <c r="D43" s="34">
        <v>1</v>
      </c>
      <c r="E43" s="34">
        <v>2</v>
      </c>
      <c r="F43" s="37" t="s">
        <v>52</v>
      </c>
      <c r="G43" s="35">
        <v>70669090</v>
      </c>
      <c r="H43" s="14"/>
      <c r="I43" s="55"/>
      <c r="J43" s="54"/>
      <c r="K43" s="44"/>
      <c r="L43" s="52">
        <v>70669090</v>
      </c>
      <c r="M43" s="59"/>
      <c r="N43" s="35">
        <v>70669090</v>
      </c>
      <c r="O43" s="35">
        <v>70669090</v>
      </c>
      <c r="P43" s="35">
        <v>70669090</v>
      </c>
      <c r="Q43" s="35">
        <v>65366342</v>
      </c>
      <c r="S43" s="19"/>
      <c r="T43" s="24"/>
      <c r="U43" s="24"/>
    </row>
    <row r="44" spans="1:21" s="18" customFormat="1" x14ac:dyDescent="0.2">
      <c r="A44" s="34">
        <v>1</v>
      </c>
      <c r="B44" s="34">
        <v>1</v>
      </c>
      <c r="C44" s="34">
        <v>3</v>
      </c>
      <c r="D44" s="34">
        <v>1</v>
      </c>
      <c r="E44" s="34">
        <v>3</v>
      </c>
      <c r="F44" s="37" t="s">
        <v>53</v>
      </c>
      <c r="G44" s="35">
        <v>0</v>
      </c>
      <c r="H44" s="14"/>
      <c r="I44" s="55"/>
      <c r="J44" s="54"/>
      <c r="K44" s="44"/>
      <c r="L44" s="35">
        <f t="shared" si="6"/>
        <v>0</v>
      </c>
      <c r="M44" s="59"/>
      <c r="N44" s="35"/>
      <c r="O44" s="35"/>
      <c r="P44" s="35"/>
      <c r="Q44" s="35"/>
      <c r="R44" s="19"/>
      <c r="S44" s="19"/>
      <c r="T44" s="24"/>
      <c r="U44" s="24"/>
    </row>
    <row r="45" spans="1:21" s="18" customFormat="1" x14ac:dyDescent="0.2">
      <c r="A45" s="34">
        <v>1</v>
      </c>
      <c r="B45" s="34">
        <v>1</v>
      </c>
      <c r="C45" s="34">
        <v>3</v>
      </c>
      <c r="D45" s="34">
        <v>2</v>
      </c>
      <c r="E45" s="31"/>
      <c r="F45" s="37" t="s">
        <v>54</v>
      </c>
      <c r="G45" s="35">
        <v>201235359</v>
      </c>
      <c r="H45" s="14"/>
      <c r="I45" s="55"/>
      <c r="J45" s="54"/>
      <c r="K45" s="44"/>
      <c r="L45" s="52">
        <v>201235359</v>
      </c>
      <c r="M45" s="59"/>
      <c r="N45" s="35">
        <v>142206819</v>
      </c>
      <c r="O45" s="35">
        <v>142206819</v>
      </c>
      <c r="P45" s="35">
        <v>142206819</v>
      </c>
      <c r="Q45" s="35">
        <v>142206819</v>
      </c>
      <c r="R45" s="19"/>
      <c r="S45" s="19"/>
      <c r="T45" s="24"/>
      <c r="U45" s="24"/>
    </row>
    <row r="46" spans="1:21" s="18" customFormat="1" x14ac:dyDescent="0.2">
      <c r="A46" s="34">
        <v>1</v>
      </c>
      <c r="B46" s="34">
        <v>1</v>
      </c>
      <c r="C46" s="34">
        <v>3</v>
      </c>
      <c r="D46" s="34">
        <v>16</v>
      </c>
      <c r="E46" s="31"/>
      <c r="F46" s="37" t="s">
        <v>55</v>
      </c>
      <c r="G46" s="35">
        <v>0</v>
      </c>
      <c r="H46" s="14"/>
      <c r="I46" s="53"/>
      <c r="J46" s="54"/>
      <c r="K46" s="44"/>
      <c r="L46" s="35">
        <f t="shared" si="6"/>
        <v>0</v>
      </c>
      <c r="M46" s="59"/>
      <c r="N46" s="35">
        <v>0</v>
      </c>
      <c r="O46" s="35">
        <v>0</v>
      </c>
      <c r="P46" s="35">
        <v>0</v>
      </c>
      <c r="Q46" s="35">
        <v>0</v>
      </c>
      <c r="R46" s="19"/>
      <c r="S46" s="19"/>
      <c r="T46" s="24"/>
      <c r="U46" s="24"/>
    </row>
    <row r="47" spans="1:21" s="18" customFormat="1" x14ac:dyDescent="0.2">
      <c r="A47" s="34"/>
      <c r="B47" s="34"/>
      <c r="C47" s="34"/>
      <c r="D47" s="34"/>
      <c r="E47" s="31"/>
      <c r="F47" s="37"/>
      <c r="G47" s="35"/>
      <c r="H47" s="14"/>
      <c r="I47" s="53"/>
      <c r="J47" s="54"/>
      <c r="K47" s="44"/>
      <c r="L47" s="35">
        <f t="shared" si="6"/>
        <v>0</v>
      </c>
      <c r="M47" s="59"/>
      <c r="N47" s="35"/>
      <c r="O47" s="35"/>
      <c r="P47" s="35"/>
      <c r="Q47" s="35"/>
      <c r="R47" s="19"/>
      <c r="S47" s="19"/>
      <c r="T47" s="24"/>
      <c r="U47" s="24"/>
    </row>
    <row r="48" spans="1:21" s="18" customFormat="1" ht="24" x14ac:dyDescent="0.2">
      <c r="A48" s="34">
        <v>1</v>
      </c>
      <c r="B48" s="34">
        <v>1</v>
      </c>
      <c r="C48" s="34">
        <v>4</v>
      </c>
      <c r="D48" s="34"/>
      <c r="E48" s="34"/>
      <c r="F48" s="75" t="s">
        <v>31</v>
      </c>
      <c r="G48" s="92">
        <v>0</v>
      </c>
      <c r="H48" s="42"/>
      <c r="I48" s="38"/>
      <c r="J48" s="42"/>
      <c r="K48" s="44"/>
      <c r="L48" s="38">
        <f t="shared" si="6"/>
        <v>0</v>
      </c>
      <c r="M48" s="59"/>
      <c r="N48" s="38">
        <v>0</v>
      </c>
      <c r="O48" s="38">
        <v>0</v>
      </c>
      <c r="P48" s="38">
        <v>0</v>
      </c>
      <c r="Q48" s="38">
        <v>0</v>
      </c>
      <c r="R48" s="19"/>
      <c r="S48" s="19"/>
      <c r="T48" s="24"/>
      <c r="U48" s="24"/>
    </row>
    <row r="49" spans="1:21" s="18" customFormat="1" x14ac:dyDescent="0.2">
      <c r="A49" s="34"/>
      <c r="B49" s="34"/>
      <c r="C49" s="34"/>
      <c r="D49" s="34"/>
      <c r="E49" s="31"/>
      <c r="F49" s="37"/>
      <c r="G49" s="35"/>
      <c r="H49" s="14"/>
      <c r="I49" s="53"/>
      <c r="J49" s="54"/>
      <c r="K49" s="44"/>
      <c r="L49" s="35">
        <f t="shared" si="6"/>
        <v>0</v>
      </c>
      <c r="M49" s="59"/>
      <c r="N49" s="35"/>
      <c r="O49" s="35"/>
      <c r="P49" s="35"/>
      <c r="Q49" s="35"/>
      <c r="R49" s="19"/>
      <c r="S49" s="19"/>
      <c r="T49" s="24"/>
      <c r="U49" s="24"/>
    </row>
    <row r="50" spans="1:21" x14ac:dyDescent="0.2">
      <c r="A50" s="31"/>
      <c r="B50" s="31"/>
      <c r="C50" s="31"/>
      <c r="D50" s="31"/>
      <c r="E50" s="31"/>
      <c r="F50" s="31"/>
      <c r="G50" s="35"/>
      <c r="H50" s="14"/>
      <c r="I50" s="53"/>
      <c r="J50" s="59"/>
      <c r="K50" s="44"/>
      <c r="L50" s="35">
        <f t="shared" si="6"/>
        <v>0</v>
      </c>
      <c r="M50" s="59"/>
      <c r="N50" s="53"/>
      <c r="O50" s="53"/>
      <c r="P50" s="53"/>
      <c r="Q50" s="53"/>
      <c r="T50" s="24"/>
    </row>
    <row r="51" spans="1:21" s="18" customFormat="1" x14ac:dyDescent="0.2">
      <c r="A51" s="33">
        <v>2</v>
      </c>
      <c r="B51" s="33"/>
      <c r="C51" s="33"/>
      <c r="D51" s="33"/>
      <c r="E51" s="33"/>
      <c r="F51" s="75" t="s">
        <v>56</v>
      </c>
      <c r="G51" s="38">
        <f>+G52+G57</f>
        <v>0</v>
      </c>
      <c r="H51" s="42"/>
      <c r="I51" s="38"/>
      <c r="J51" s="42"/>
      <c r="K51" s="44"/>
      <c r="L51" s="38">
        <v>0</v>
      </c>
      <c r="M51" s="42"/>
      <c r="N51" s="38">
        <v>0</v>
      </c>
      <c r="O51" s="38">
        <v>0</v>
      </c>
      <c r="P51" s="38">
        <v>0</v>
      </c>
      <c r="Q51" s="38">
        <v>0</v>
      </c>
      <c r="R51" s="19"/>
      <c r="S51" s="19"/>
      <c r="T51" s="24"/>
      <c r="U51" s="24"/>
    </row>
    <row r="52" spans="1:21" x14ac:dyDescent="0.2">
      <c r="A52" s="33">
        <v>2</v>
      </c>
      <c r="B52" s="33">
        <v>1</v>
      </c>
      <c r="C52" s="33"/>
      <c r="D52" s="33"/>
      <c r="E52" s="33"/>
      <c r="F52" s="75" t="s">
        <v>57</v>
      </c>
      <c r="G52" s="38">
        <f>+G53</f>
        <v>0</v>
      </c>
      <c r="H52" s="42"/>
      <c r="I52" s="38"/>
      <c r="J52" s="42"/>
      <c r="K52" s="44"/>
      <c r="L52" s="38">
        <v>0</v>
      </c>
      <c r="M52" s="42"/>
      <c r="N52" s="38">
        <v>0</v>
      </c>
      <c r="O52" s="38">
        <v>0</v>
      </c>
      <c r="P52" s="38">
        <v>0</v>
      </c>
      <c r="Q52" s="38">
        <v>0</v>
      </c>
    </row>
    <row r="53" spans="1:21" x14ac:dyDescent="0.2">
      <c r="A53" s="33">
        <v>2</v>
      </c>
      <c r="B53" s="33">
        <v>1</v>
      </c>
      <c r="C53" s="33">
        <v>1</v>
      </c>
      <c r="D53" s="33"/>
      <c r="E53" s="33"/>
      <c r="F53" s="75" t="s">
        <v>58</v>
      </c>
      <c r="G53" s="38">
        <f>+G54</f>
        <v>0</v>
      </c>
      <c r="H53" s="42"/>
      <c r="I53" s="64"/>
      <c r="J53" s="61"/>
      <c r="K53" s="44"/>
      <c r="L53" s="35">
        <f t="shared" si="6"/>
        <v>0</v>
      </c>
      <c r="M53" s="61"/>
      <c r="N53" s="64"/>
      <c r="O53" s="64"/>
      <c r="P53" s="64"/>
      <c r="Q53" s="64"/>
    </row>
    <row r="54" spans="1:21" ht="24" x14ac:dyDescent="0.2">
      <c r="A54" s="34">
        <v>2</v>
      </c>
      <c r="B54" s="34">
        <v>1</v>
      </c>
      <c r="C54" s="34">
        <v>1</v>
      </c>
      <c r="D54" s="34">
        <v>3</v>
      </c>
      <c r="E54" s="34"/>
      <c r="F54" s="37" t="s">
        <v>59</v>
      </c>
      <c r="G54" s="38">
        <v>0</v>
      </c>
      <c r="H54" s="42"/>
      <c r="I54" s="38"/>
      <c r="J54" s="42"/>
      <c r="K54" s="44"/>
      <c r="L54" s="38">
        <v>0</v>
      </c>
      <c r="M54" s="42"/>
      <c r="N54" s="38">
        <v>0</v>
      </c>
      <c r="O54" s="38">
        <v>0</v>
      </c>
      <c r="P54" s="38">
        <v>0</v>
      </c>
      <c r="Q54" s="38">
        <v>0</v>
      </c>
    </row>
    <row r="55" spans="1:21" ht="36" x14ac:dyDescent="0.2">
      <c r="A55" s="34">
        <v>2</v>
      </c>
      <c r="B55" s="34">
        <v>1</v>
      </c>
      <c r="C55" s="34">
        <v>1</v>
      </c>
      <c r="D55" s="34">
        <v>3</v>
      </c>
      <c r="E55" s="34">
        <v>8</v>
      </c>
      <c r="F55" s="37" t="s">
        <v>107</v>
      </c>
      <c r="G55" s="38"/>
      <c r="H55" s="42"/>
      <c r="I55" s="64"/>
      <c r="J55" s="61"/>
      <c r="K55" s="44"/>
      <c r="L55" s="35">
        <f t="shared" si="6"/>
        <v>0</v>
      </c>
      <c r="M55" s="61"/>
      <c r="N55" s="64"/>
      <c r="O55" s="64"/>
      <c r="P55" s="64"/>
      <c r="Q55" s="64"/>
    </row>
    <row r="56" spans="1:21" x14ac:dyDescent="0.2">
      <c r="A56" s="33"/>
      <c r="B56" s="33"/>
      <c r="C56" s="33"/>
      <c r="D56" s="33"/>
      <c r="E56" s="33"/>
      <c r="F56" s="75"/>
      <c r="G56" s="38"/>
      <c r="H56" s="42"/>
      <c r="I56" s="64"/>
      <c r="J56" s="61"/>
      <c r="K56" s="44"/>
      <c r="L56" s="35">
        <f t="shared" si="6"/>
        <v>0</v>
      </c>
      <c r="M56" s="61"/>
      <c r="N56" s="64"/>
      <c r="O56" s="64"/>
      <c r="P56" s="64"/>
      <c r="Q56" s="64"/>
    </row>
    <row r="57" spans="1:21" x14ac:dyDescent="0.2">
      <c r="A57" s="33">
        <v>2</v>
      </c>
      <c r="B57" s="33">
        <v>2</v>
      </c>
      <c r="C57" s="33"/>
      <c r="D57" s="33"/>
      <c r="E57" s="33"/>
      <c r="F57" s="75" t="s">
        <v>60</v>
      </c>
      <c r="G57" s="38">
        <f>+G58</f>
        <v>0</v>
      </c>
      <c r="H57" s="42"/>
      <c r="I57" s="38"/>
      <c r="J57" s="42"/>
      <c r="K57" s="44"/>
      <c r="L57" s="38">
        <f t="shared" ref="L57:L58" si="10">+L58</f>
        <v>0</v>
      </c>
      <c r="M57" s="61"/>
      <c r="N57" s="38">
        <f t="shared" ref="N57:N58" si="11">+N58</f>
        <v>0</v>
      </c>
      <c r="O57" s="38">
        <f t="shared" ref="O57:O58" si="12">+O58</f>
        <v>0</v>
      </c>
      <c r="P57" s="38">
        <f t="shared" ref="P57:P58" si="13">+P58</f>
        <v>0</v>
      </c>
      <c r="Q57" s="38">
        <f t="shared" ref="Q57:Q58" si="14">+Q58</f>
        <v>0</v>
      </c>
    </row>
    <row r="58" spans="1:21" s="18" customFormat="1" x14ac:dyDescent="0.2">
      <c r="A58" s="33">
        <v>2</v>
      </c>
      <c r="B58" s="33">
        <v>2</v>
      </c>
      <c r="C58" s="33">
        <v>1</v>
      </c>
      <c r="D58" s="33"/>
      <c r="E58" s="33"/>
      <c r="F58" s="75" t="s">
        <v>19</v>
      </c>
      <c r="G58" s="35">
        <f>SUM(G59:G65)</f>
        <v>0</v>
      </c>
      <c r="H58" s="14"/>
      <c r="I58" s="38"/>
      <c r="J58" s="42"/>
      <c r="K58" s="44"/>
      <c r="L58" s="38">
        <f t="shared" si="10"/>
        <v>0</v>
      </c>
      <c r="M58" s="9"/>
      <c r="N58" s="38">
        <f t="shared" si="11"/>
        <v>0</v>
      </c>
      <c r="O58" s="38">
        <f t="shared" si="12"/>
        <v>0</v>
      </c>
      <c r="P58" s="38">
        <f t="shared" si="13"/>
        <v>0</v>
      </c>
      <c r="Q58" s="38">
        <f t="shared" si="14"/>
        <v>0</v>
      </c>
      <c r="R58" s="19"/>
      <c r="S58" s="19"/>
      <c r="T58" s="24"/>
      <c r="U58" s="24"/>
    </row>
    <row r="59" spans="1:21" s="18" customFormat="1" ht="36" customHeight="1" x14ac:dyDescent="0.2">
      <c r="A59" s="34">
        <v>2</v>
      </c>
      <c r="B59" s="34">
        <v>2</v>
      </c>
      <c r="C59" s="34">
        <v>1</v>
      </c>
      <c r="D59" s="34">
        <v>2</v>
      </c>
      <c r="E59" s="33"/>
      <c r="F59" s="37" t="s">
        <v>61</v>
      </c>
      <c r="G59" s="35">
        <v>0</v>
      </c>
      <c r="H59" s="14"/>
      <c r="I59" s="38"/>
      <c r="J59" s="42"/>
      <c r="K59" s="44"/>
      <c r="L59" s="38">
        <f>+L61</f>
        <v>0</v>
      </c>
      <c r="M59" s="61"/>
      <c r="N59" s="38">
        <f>+N61</f>
        <v>0</v>
      </c>
      <c r="O59" s="38">
        <f>+O61</f>
        <v>0</v>
      </c>
      <c r="P59" s="38">
        <f>+P61</f>
        <v>0</v>
      </c>
      <c r="Q59" s="38">
        <f>+Q61</f>
        <v>0</v>
      </c>
      <c r="R59" s="19"/>
      <c r="S59" s="19"/>
      <c r="T59" s="24"/>
      <c r="U59" s="24"/>
    </row>
    <row r="60" spans="1:21" s="18" customFormat="1" ht="36" customHeight="1" x14ac:dyDescent="0.2">
      <c r="A60" s="34">
        <v>2</v>
      </c>
      <c r="B60" s="34">
        <v>2</v>
      </c>
      <c r="C60" s="34">
        <v>1</v>
      </c>
      <c r="D60" s="34">
        <v>2</v>
      </c>
      <c r="E60" s="33">
        <v>8</v>
      </c>
      <c r="F60" s="37" t="s">
        <v>108</v>
      </c>
      <c r="G60" s="35"/>
      <c r="H60" s="14"/>
      <c r="I60" s="38"/>
      <c r="J60" s="42"/>
      <c r="K60" s="44"/>
      <c r="L60" s="38"/>
      <c r="M60" s="61"/>
      <c r="N60" s="38"/>
      <c r="O60" s="38"/>
      <c r="P60" s="38"/>
      <c r="Q60" s="38"/>
      <c r="R60" s="19"/>
      <c r="S60" s="19"/>
      <c r="T60" s="24"/>
      <c r="U60" s="24"/>
    </row>
    <row r="61" spans="1:21" s="18" customFormat="1" ht="39.75" customHeight="1" x14ac:dyDescent="0.2">
      <c r="A61" s="34">
        <v>2</v>
      </c>
      <c r="B61" s="34">
        <v>2</v>
      </c>
      <c r="C61" s="34">
        <v>1</v>
      </c>
      <c r="D61" s="34">
        <v>3</v>
      </c>
      <c r="E61" s="33"/>
      <c r="F61" s="37" t="s">
        <v>62</v>
      </c>
      <c r="G61" s="35">
        <v>0</v>
      </c>
      <c r="H61" s="14"/>
      <c r="I61" s="38"/>
      <c r="J61" s="42"/>
      <c r="K61" s="44"/>
      <c r="L61" s="38">
        <f>+L65</f>
        <v>0</v>
      </c>
      <c r="M61" s="61"/>
      <c r="N61" s="38">
        <f>+N65</f>
        <v>0</v>
      </c>
      <c r="O61" s="38">
        <f>+O65</f>
        <v>0</v>
      </c>
      <c r="P61" s="38">
        <f>+P65</f>
        <v>0</v>
      </c>
      <c r="Q61" s="38">
        <f>+Q65</f>
        <v>0</v>
      </c>
      <c r="R61" s="19"/>
      <c r="S61" s="19"/>
      <c r="T61" s="24"/>
      <c r="U61" s="24"/>
    </row>
    <row r="62" spans="1:21" s="18" customFormat="1" ht="39.75" customHeight="1" x14ac:dyDescent="0.2">
      <c r="A62" s="34">
        <v>2</v>
      </c>
      <c r="B62" s="34">
        <v>2</v>
      </c>
      <c r="C62" s="34">
        <v>1</v>
      </c>
      <c r="D62" s="34">
        <v>3</v>
      </c>
      <c r="E62" s="33">
        <v>2</v>
      </c>
      <c r="F62" s="37" t="s">
        <v>109</v>
      </c>
      <c r="G62" s="35"/>
      <c r="H62" s="14"/>
      <c r="I62" s="38"/>
      <c r="J62" s="42"/>
      <c r="K62" s="44"/>
      <c r="L62" s="38"/>
      <c r="M62" s="61"/>
      <c r="N62" s="38"/>
      <c r="O62" s="38"/>
      <c r="P62" s="38"/>
      <c r="Q62" s="38"/>
      <c r="R62" s="19"/>
      <c r="S62" s="19"/>
      <c r="T62" s="24"/>
      <c r="U62" s="24"/>
    </row>
    <row r="63" spans="1:21" s="18" customFormat="1" ht="39.75" customHeight="1" x14ac:dyDescent="0.2">
      <c r="A63" s="34">
        <v>2</v>
      </c>
      <c r="B63" s="34">
        <v>2</v>
      </c>
      <c r="C63" s="34">
        <v>1</v>
      </c>
      <c r="D63" s="34">
        <v>3</v>
      </c>
      <c r="E63" s="33">
        <v>3</v>
      </c>
      <c r="F63" s="37" t="s">
        <v>110</v>
      </c>
      <c r="G63" s="35"/>
      <c r="H63" s="14"/>
      <c r="I63" s="38"/>
      <c r="J63" s="42"/>
      <c r="K63" s="44"/>
      <c r="L63" s="38"/>
      <c r="M63" s="61"/>
      <c r="N63" s="38"/>
      <c r="O63" s="38"/>
      <c r="P63" s="38"/>
      <c r="Q63" s="38"/>
      <c r="R63" s="19"/>
      <c r="S63" s="19"/>
      <c r="T63" s="24"/>
      <c r="U63" s="24"/>
    </row>
    <row r="64" spans="1:21" s="18" customFormat="1" ht="39.75" customHeight="1" x14ac:dyDescent="0.2">
      <c r="A64" s="34">
        <v>2</v>
      </c>
      <c r="B64" s="34">
        <v>2</v>
      </c>
      <c r="C64" s="34">
        <v>1</v>
      </c>
      <c r="D64" s="34">
        <v>3</v>
      </c>
      <c r="E64" s="33">
        <v>5</v>
      </c>
      <c r="F64" s="37" t="s">
        <v>111</v>
      </c>
      <c r="G64" s="35"/>
      <c r="H64" s="14"/>
      <c r="I64" s="38"/>
      <c r="J64" s="42"/>
      <c r="K64" s="44"/>
      <c r="L64" s="38"/>
      <c r="M64" s="61"/>
      <c r="N64" s="38"/>
      <c r="O64" s="38"/>
      <c r="P64" s="38"/>
      <c r="Q64" s="38"/>
      <c r="R64" s="19"/>
      <c r="S64" s="19"/>
      <c r="T64" s="24"/>
      <c r="U64" s="24"/>
    </row>
    <row r="65" spans="1:21" s="18" customFormat="1" ht="27.75" customHeight="1" x14ac:dyDescent="0.2">
      <c r="A65" s="34">
        <v>2</v>
      </c>
      <c r="B65" s="34">
        <v>2</v>
      </c>
      <c r="C65" s="34">
        <v>1</v>
      </c>
      <c r="D65" s="34">
        <v>4</v>
      </c>
      <c r="E65" s="33"/>
      <c r="F65" s="37" t="s">
        <v>63</v>
      </c>
      <c r="G65" s="35">
        <v>0</v>
      </c>
      <c r="H65" s="14"/>
      <c r="I65" s="38"/>
      <c r="J65" s="42"/>
      <c r="K65" s="44"/>
      <c r="L65" s="38">
        <f>+L69</f>
        <v>0</v>
      </c>
      <c r="M65" s="61"/>
      <c r="N65" s="38">
        <f>+N69</f>
        <v>0</v>
      </c>
      <c r="O65" s="38">
        <f>+O69</f>
        <v>0</v>
      </c>
      <c r="P65" s="38">
        <f>+P69</f>
        <v>0</v>
      </c>
      <c r="Q65" s="38">
        <f>+Q69</f>
        <v>0</v>
      </c>
      <c r="R65" s="19"/>
      <c r="S65" s="19"/>
      <c r="T65" s="24"/>
      <c r="U65" s="24"/>
    </row>
    <row r="66" spans="1:21" s="18" customFormat="1" ht="27.75" customHeight="1" x14ac:dyDescent="0.2">
      <c r="A66" s="34">
        <v>2</v>
      </c>
      <c r="B66" s="34">
        <v>2</v>
      </c>
      <c r="C66" s="34">
        <v>1</v>
      </c>
      <c r="D66" s="34">
        <v>4</v>
      </c>
      <c r="E66" s="33">
        <v>2</v>
      </c>
      <c r="F66" s="37" t="s">
        <v>112</v>
      </c>
      <c r="G66" s="35"/>
      <c r="H66" s="14"/>
      <c r="I66" s="38"/>
      <c r="J66" s="42"/>
      <c r="K66" s="44"/>
      <c r="L66" s="38"/>
      <c r="M66" s="61"/>
      <c r="N66" s="38"/>
      <c r="O66" s="38"/>
      <c r="P66" s="38"/>
      <c r="Q66" s="38"/>
      <c r="R66" s="19"/>
      <c r="S66" s="19"/>
      <c r="T66" s="24"/>
      <c r="U66" s="24"/>
    </row>
    <row r="67" spans="1:21" s="18" customFormat="1" ht="27.75" customHeight="1" x14ac:dyDescent="0.2">
      <c r="A67" s="34">
        <v>2</v>
      </c>
      <c r="B67" s="34">
        <v>2</v>
      </c>
      <c r="C67" s="34">
        <v>1</v>
      </c>
      <c r="D67" s="34">
        <v>4</v>
      </c>
      <c r="E67" s="33">
        <v>3</v>
      </c>
      <c r="F67" s="37" t="s">
        <v>113</v>
      </c>
      <c r="G67" s="35"/>
      <c r="H67" s="14"/>
      <c r="I67" s="38"/>
      <c r="J67" s="42"/>
      <c r="K67" s="44"/>
      <c r="L67" s="38"/>
      <c r="M67" s="61"/>
      <c r="N67" s="38"/>
      <c r="O67" s="38"/>
      <c r="P67" s="38"/>
      <c r="Q67" s="38"/>
      <c r="R67" s="19"/>
      <c r="S67" s="19"/>
      <c r="T67" s="24"/>
      <c r="U67" s="24"/>
    </row>
    <row r="68" spans="1:21" s="18" customFormat="1" ht="27.75" customHeight="1" x14ac:dyDescent="0.2">
      <c r="A68" s="34">
        <v>2</v>
      </c>
      <c r="B68" s="34">
        <v>2</v>
      </c>
      <c r="C68" s="34">
        <v>1</v>
      </c>
      <c r="D68" s="34">
        <v>4</v>
      </c>
      <c r="E68" s="33">
        <v>7</v>
      </c>
      <c r="F68" s="37" t="s">
        <v>114</v>
      </c>
      <c r="G68" s="35"/>
      <c r="H68" s="14"/>
      <c r="I68" s="38"/>
      <c r="J68" s="42"/>
      <c r="K68" s="44"/>
      <c r="L68" s="38"/>
      <c r="M68" s="61"/>
      <c r="N68" s="38"/>
      <c r="O68" s="38"/>
      <c r="P68" s="38"/>
      <c r="Q68" s="38"/>
      <c r="R68" s="19"/>
      <c r="S68" s="19"/>
      <c r="T68" s="24"/>
      <c r="U68" s="24"/>
    </row>
    <row r="69" spans="1:21" s="18" customFormat="1" ht="15" customHeight="1" x14ac:dyDescent="0.2">
      <c r="A69" s="34"/>
      <c r="B69" s="34"/>
      <c r="C69" s="34"/>
      <c r="D69" s="34"/>
      <c r="E69" s="33"/>
      <c r="F69" s="37"/>
      <c r="G69" s="35"/>
      <c r="H69" s="14"/>
      <c r="I69" s="64"/>
      <c r="J69" s="61"/>
      <c r="K69" s="44"/>
      <c r="L69" s="35"/>
      <c r="M69" s="61"/>
      <c r="N69" s="35"/>
      <c r="O69" s="35"/>
      <c r="P69" s="35"/>
      <c r="Q69" s="35"/>
      <c r="R69" s="19"/>
      <c r="S69" s="19"/>
      <c r="T69" s="93"/>
      <c r="U69" s="24"/>
    </row>
    <row r="70" spans="1:21" s="18" customFormat="1" ht="15" customHeight="1" x14ac:dyDescent="0.2">
      <c r="A70" s="33">
        <v>2</v>
      </c>
      <c r="B70" s="33">
        <v>2</v>
      </c>
      <c r="C70" s="33">
        <v>2</v>
      </c>
      <c r="D70" s="33"/>
      <c r="E70" s="33"/>
      <c r="F70" s="75" t="s">
        <v>64</v>
      </c>
      <c r="G70" s="35">
        <f>SUM(G71:G92)</f>
        <v>0</v>
      </c>
      <c r="H70" s="14"/>
      <c r="I70" s="64"/>
      <c r="J70" s="61"/>
      <c r="K70" s="44"/>
      <c r="L70" s="35">
        <f t="shared" si="6"/>
        <v>0</v>
      </c>
      <c r="M70" s="61"/>
      <c r="N70" s="35"/>
      <c r="O70" s="35"/>
      <c r="P70" s="35"/>
      <c r="Q70" s="35"/>
      <c r="R70" s="19"/>
      <c r="S70" s="19"/>
      <c r="T70" s="24"/>
      <c r="U70" s="24"/>
    </row>
    <row r="71" spans="1:21" s="18" customFormat="1" ht="18.75" customHeight="1" x14ac:dyDescent="0.2">
      <c r="A71" s="34">
        <v>2</v>
      </c>
      <c r="B71" s="34">
        <v>2</v>
      </c>
      <c r="C71" s="34">
        <v>2</v>
      </c>
      <c r="D71" s="34">
        <v>5</v>
      </c>
      <c r="E71" s="33"/>
      <c r="F71" s="37" t="s">
        <v>65</v>
      </c>
      <c r="G71" s="35">
        <v>0</v>
      </c>
      <c r="H71" s="41"/>
      <c r="I71" s="35"/>
      <c r="J71" s="14"/>
      <c r="K71" s="44"/>
      <c r="L71" s="35">
        <v>0</v>
      </c>
      <c r="M71" s="61"/>
      <c r="N71" s="35">
        <v>0</v>
      </c>
      <c r="O71" s="35">
        <v>0</v>
      </c>
      <c r="P71" s="35">
        <v>0</v>
      </c>
      <c r="Q71" s="35">
        <v>0</v>
      </c>
      <c r="R71" s="19"/>
      <c r="S71" s="19"/>
      <c r="T71" s="24"/>
      <c r="U71" s="24"/>
    </row>
    <row r="72" spans="1:21" s="18" customFormat="1" ht="18.75" customHeight="1" x14ac:dyDescent="0.2">
      <c r="A72" s="34">
        <v>2</v>
      </c>
      <c r="B72" s="34">
        <v>2</v>
      </c>
      <c r="C72" s="34">
        <v>2</v>
      </c>
      <c r="D72" s="34">
        <v>5</v>
      </c>
      <c r="E72" s="34">
        <v>4</v>
      </c>
      <c r="F72" s="37" t="s">
        <v>115</v>
      </c>
      <c r="G72" s="35"/>
      <c r="H72" s="41"/>
      <c r="I72" s="35"/>
      <c r="J72" s="14"/>
      <c r="K72" s="44"/>
      <c r="L72" s="35"/>
      <c r="M72" s="61"/>
      <c r="N72" s="35"/>
      <c r="O72" s="35"/>
      <c r="P72" s="35"/>
      <c r="Q72" s="35"/>
      <c r="R72" s="19"/>
      <c r="S72" s="19"/>
      <c r="T72" s="24"/>
      <c r="U72" s="24"/>
    </row>
    <row r="73" spans="1:21" ht="62.25" customHeight="1" x14ac:dyDescent="0.2">
      <c r="A73" s="34">
        <v>2</v>
      </c>
      <c r="B73" s="34">
        <v>2</v>
      </c>
      <c r="C73" s="34">
        <v>2</v>
      </c>
      <c r="D73" s="34">
        <v>6</v>
      </c>
      <c r="E73" s="33"/>
      <c r="F73" s="37" t="s">
        <v>66</v>
      </c>
      <c r="G73" s="35">
        <v>0</v>
      </c>
      <c r="H73" s="41"/>
      <c r="I73" s="35"/>
      <c r="J73" s="14"/>
      <c r="K73" s="44"/>
      <c r="L73" s="35">
        <v>0</v>
      </c>
      <c r="M73" s="61"/>
      <c r="N73" s="35">
        <v>0</v>
      </c>
      <c r="O73" s="35">
        <v>0</v>
      </c>
      <c r="P73" s="35">
        <v>0</v>
      </c>
      <c r="Q73" s="35">
        <v>0</v>
      </c>
      <c r="T73" s="96"/>
      <c r="U73" s="97"/>
    </row>
    <row r="74" spans="1:21" ht="30" customHeight="1" x14ac:dyDescent="0.2">
      <c r="A74" s="34">
        <v>2</v>
      </c>
      <c r="B74" s="34">
        <v>2</v>
      </c>
      <c r="C74" s="34">
        <v>2</v>
      </c>
      <c r="D74" s="34">
        <v>6</v>
      </c>
      <c r="E74" s="33">
        <v>3</v>
      </c>
      <c r="F74" s="37" t="s">
        <v>116</v>
      </c>
      <c r="G74" s="35"/>
      <c r="H74" s="41"/>
      <c r="I74" s="35"/>
      <c r="J74" s="14"/>
      <c r="K74" s="44"/>
      <c r="L74" s="35"/>
      <c r="M74" s="61"/>
      <c r="N74" s="35"/>
      <c r="O74" s="35"/>
      <c r="P74" s="35"/>
      <c r="Q74" s="35"/>
      <c r="T74" s="93"/>
      <c r="U74" s="94"/>
    </row>
    <row r="75" spans="1:21" ht="30.75" customHeight="1" x14ac:dyDescent="0.2">
      <c r="A75" s="34">
        <v>2</v>
      </c>
      <c r="B75" s="34">
        <v>2</v>
      </c>
      <c r="C75" s="34">
        <v>2</v>
      </c>
      <c r="D75" s="34">
        <v>6</v>
      </c>
      <c r="E75" s="33">
        <v>4</v>
      </c>
      <c r="F75" s="37" t="s">
        <v>117</v>
      </c>
      <c r="G75" s="35"/>
      <c r="H75" s="41"/>
      <c r="I75" s="35"/>
      <c r="J75" s="14"/>
      <c r="K75" s="44"/>
      <c r="L75" s="35"/>
      <c r="M75" s="61"/>
      <c r="N75" s="35"/>
      <c r="O75" s="35"/>
      <c r="P75" s="35"/>
      <c r="Q75" s="35"/>
      <c r="T75" s="93"/>
      <c r="U75" s="94"/>
    </row>
    <row r="76" spans="1:21" ht="20.25" customHeight="1" x14ac:dyDescent="0.2">
      <c r="A76" s="34">
        <v>2</v>
      </c>
      <c r="B76" s="34">
        <v>2</v>
      </c>
      <c r="C76" s="34">
        <v>2</v>
      </c>
      <c r="D76" s="34">
        <v>6</v>
      </c>
      <c r="E76" s="33">
        <v>5</v>
      </c>
      <c r="F76" s="37" t="s">
        <v>118</v>
      </c>
      <c r="G76" s="35"/>
      <c r="H76" s="41"/>
      <c r="I76" s="35"/>
      <c r="J76" s="14"/>
      <c r="K76" s="44"/>
      <c r="L76" s="35"/>
      <c r="M76" s="61"/>
      <c r="N76" s="35"/>
      <c r="O76" s="35"/>
      <c r="P76" s="35"/>
      <c r="Q76" s="35"/>
      <c r="T76" s="93"/>
      <c r="U76" s="94"/>
    </row>
    <row r="77" spans="1:21" ht="30.75" customHeight="1" x14ac:dyDescent="0.2">
      <c r="A77" s="34">
        <v>2</v>
      </c>
      <c r="B77" s="34">
        <v>2</v>
      </c>
      <c r="C77" s="34">
        <v>2</v>
      </c>
      <c r="D77" s="34">
        <v>6</v>
      </c>
      <c r="E77" s="33">
        <v>8</v>
      </c>
      <c r="F77" s="37" t="s">
        <v>119</v>
      </c>
      <c r="G77" s="35"/>
      <c r="H77" s="41"/>
      <c r="I77" s="35"/>
      <c r="J77" s="14"/>
      <c r="K77" s="44"/>
      <c r="L77" s="35"/>
      <c r="M77" s="61"/>
      <c r="N77" s="35"/>
      <c r="O77" s="35"/>
      <c r="P77" s="35"/>
      <c r="Q77" s="35"/>
      <c r="T77" s="93"/>
      <c r="U77" s="94"/>
    </row>
    <row r="78" spans="1:21" ht="23.25" customHeight="1" x14ac:dyDescent="0.2">
      <c r="A78" s="34">
        <v>2</v>
      </c>
      <c r="B78" s="34">
        <v>2</v>
      </c>
      <c r="C78" s="34">
        <v>2</v>
      </c>
      <c r="D78" s="34">
        <v>6</v>
      </c>
      <c r="E78" s="33">
        <v>9</v>
      </c>
      <c r="F78" s="37" t="s">
        <v>120</v>
      </c>
      <c r="G78" s="35"/>
      <c r="H78" s="41"/>
      <c r="I78" s="35"/>
      <c r="J78" s="14"/>
      <c r="K78" s="44"/>
      <c r="L78" s="35"/>
      <c r="M78" s="61"/>
      <c r="N78" s="35"/>
      <c r="O78" s="35"/>
      <c r="P78" s="35"/>
      <c r="Q78" s="35"/>
      <c r="T78" s="93"/>
      <c r="U78" s="94"/>
    </row>
    <row r="79" spans="1:21" ht="39.75" customHeight="1" x14ac:dyDescent="0.2">
      <c r="A79" s="34">
        <v>2</v>
      </c>
      <c r="B79" s="34">
        <v>2</v>
      </c>
      <c r="C79" s="34">
        <v>2</v>
      </c>
      <c r="D79" s="34">
        <v>7</v>
      </c>
      <c r="E79" s="33"/>
      <c r="F79" s="37" t="s">
        <v>67</v>
      </c>
      <c r="G79" s="35">
        <v>0</v>
      </c>
      <c r="H79" s="41"/>
      <c r="I79" s="35"/>
      <c r="J79" s="14"/>
      <c r="K79" s="44"/>
      <c r="L79" s="35">
        <v>0</v>
      </c>
      <c r="M79" s="61"/>
      <c r="N79" s="35">
        <v>0</v>
      </c>
      <c r="O79" s="35">
        <v>0</v>
      </c>
      <c r="P79" s="35">
        <v>0</v>
      </c>
      <c r="Q79" s="35">
        <v>0</v>
      </c>
    </row>
    <row r="80" spans="1:21" ht="39.75" customHeight="1" x14ac:dyDescent="0.2">
      <c r="A80" s="34">
        <v>2</v>
      </c>
      <c r="B80" s="34">
        <v>2</v>
      </c>
      <c r="C80" s="34">
        <v>2</v>
      </c>
      <c r="D80" s="34">
        <v>7</v>
      </c>
      <c r="E80" s="33">
        <v>1</v>
      </c>
      <c r="F80" s="37" t="s">
        <v>121</v>
      </c>
      <c r="G80" s="35"/>
      <c r="H80" s="41"/>
      <c r="I80" s="35"/>
      <c r="J80" s="14"/>
      <c r="K80" s="44"/>
      <c r="L80" s="35"/>
      <c r="M80" s="61"/>
      <c r="N80" s="35"/>
      <c r="O80" s="35"/>
      <c r="P80" s="35"/>
      <c r="Q80" s="35"/>
    </row>
    <row r="81" spans="1:21" ht="39.75" customHeight="1" x14ac:dyDescent="0.2">
      <c r="A81" s="34">
        <v>2</v>
      </c>
      <c r="B81" s="34">
        <v>2</v>
      </c>
      <c r="C81" s="34">
        <v>2</v>
      </c>
      <c r="D81" s="34">
        <v>7</v>
      </c>
      <c r="E81" s="33">
        <v>2</v>
      </c>
      <c r="F81" s="37" t="s">
        <v>122</v>
      </c>
      <c r="G81" s="35"/>
      <c r="H81" s="41"/>
      <c r="I81" s="35"/>
      <c r="J81" s="14"/>
      <c r="K81" s="44"/>
      <c r="L81" s="35"/>
      <c r="M81" s="61"/>
      <c r="N81" s="35"/>
      <c r="O81" s="35"/>
      <c r="P81" s="35"/>
      <c r="Q81" s="35"/>
    </row>
    <row r="82" spans="1:21" s="18" customFormat="1" ht="27" customHeight="1" x14ac:dyDescent="0.2">
      <c r="A82" s="34">
        <v>2</v>
      </c>
      <c r="B82" s="34">
        <v>2</v>
      </c>
      <c r="C82" s="34">
        <v>2</v>
      </c>
      <c r="D82" s="34">
        <v>8</v>
      </c>
      <c r="E82" s="34"/>
      <c r="F82" s="37" t="s">
        <v>68</v>
      </c>
      <c r="G82" s="35">
        <v>0</v>
      </c>
      <c r="H82" s="41"/>
      <c r="I82" s="35"/>
      <c r="J82" s="14"/>
      <c r="K82" s="44"/>
      <c r="L82" s="35">
        <v>0</v>
      </c>
      <c r="M82" s="61"/>
      <c r="N82" s="35">
        <v>0</v>
      </c>
      <c r="O82" s="35">
        <v>0</v>
      </c>
      <c r="P82" s="35">
        <v>0</v>
      </c>
      <c r="Q82" s="35">
        <v>0</v>
      </c>
      <c r="R82" s="19"/>
      <c r="S82" s="19"/>
      <c r="T82" s="24"/>
      <c r="U82" s="24"/>
    </row>
    <row r="83" spans="1:21" s="18" customFormat="1" ht="27" customHeight="1" x14ac:dyDescent="0.2">
      <c r="A83" s="34">
        <v>2</v>
      </c>
      <c r="B83" s="34">
        <v>2</v>
      </c>
      <c r="C83" s="34">
        <v>2</v>
      </c>
      <c r="D83" s="34">
        <v>8</v>
      </c>
      <c r="E83" s="34">
        <v>2</v>
      </c>
      <c r="F83" s="37" t="s">
        <v>123</v>
      </c>
      <c r="G83" s="35"/>
      <c r="H83" s="41"/>
      <c r="I83" s="35"/>
      <c r="J83" s="14"/>
      <c r="K83" s="44"/>
      <c r="L83" s="35"/>
      <c r="M83" s="61"/>
      <c r="N83" s="35"/>
      <c r="O83" s="35"/>
      <c r="P83" s="35"/>
      <c r="Q83" s="35"/>
      <c r="R83" s="19"/>
      <c r="S83" s="19"/>
      <c r="T83" s="24"/>
      <c r="U83" s="24"/>
    </row>
    <row r="84" spans="1:21" s="18" customFormat="1" ht="27" customHeight="1" x14ac:dyDescent="0.2">
      <c r="A84" s="34">
        <v>2</v>
      </c>
      <c r="B84" s="34">
        <v>2</v>
      </c>
      <c r="C84" s="34">
        <v>2</v>
      </c>
      <c r="D84" s="34">
        <v>8</v>
      </c>
      <c r="E84" s="34">
        <v>3</v>
      </c>
      <c r="F84" s="37" t="s">
        <v>124</v>
      </c>
      <c r="G84" s="35"/>
      <c r="H84" s="41"/>
      <c r="I84" s="35"/>
      <c r="J84" s="14"/>
      <c r="K84" s="44"/>
      <c r="L84" s="35"/>
      <c r="M84" s="61"/>
      <c r="N84" s="35"/>
      <c r="O84" s="35"/>
      <c r="P84" s="35"/>
      <c r="Q84" s="35"/>
      <c r="R84" s="19"/>
      <c r="S84" s="19"/>
      <c r="T84" s="24"/>
      <c r="U84" s="24"/>
    </row>
    <row r="85" spans="1:21" s="18" customFormat="1" ht="27" customHeight="1" x14ac:dyDescent="0.2">
      <c r="A85" s="34">
        <v>2</v>
      </c>
      <c r="B85" s="34">
        <v>2</v>
      </c>
      <c r="C85" s="34">
        <v>2</v>
      </c>
      <c r="D85" s="34">
        <v>8</v>
      </c>
      <c r="E85" s="34">
        <v>4</v>
      </c>
      <c r="F85" s="37" t="s">
        <v>125</v>
      </c>
      <c r="G85" s="35"/>
      <c r="H85" s="41"/>
      <c r="I85" s="35"/>
      <c r="J85" s="14"/>
      <c r="K85" s="44"/>
      <c r="L85" s="35"/>
      <c r="M85" s="61"/>
      <c r="N85" s="35"/>
      <c r="O85" s="35"/>
      <c r="P85" s="35"/>
      <c r="Q85" s="35"/>
      <c r="R85" s="19"/>
      <c r="S85" s="19"/>
      <c r="T85" s="24"/>
      <c r="U85" s="24"/>
    </row>
    <row r="86" spans="1:21" s="18" customFormat="1" ht="27" customHeight="1" x14ac:dyDescent="0.2">
      <c r="A86" s="34">
        <v>2</v>
      </c>
      <c r="B86" s="34">
        <v>2</v>
      </c>
      <c r="C86" s="34">
        <v>2</v>
      </c>
      <c r="D86" s="34">
        <v>8</v>
      </c>
      <c r="E86" s="34">
        <v>5</v>
      </c>
      <c r="F86" s="37" t="s">
        <v>126</v>
      </c>
      <c r="G86" s="35"/>
      <c r="H86" s="41"/>
      <c r="I86" s="35"/>
      <c r="J86" s="14"/>
      <c r="K86" s="44"/>
      <c r="L86" s="35"/>
      <c r="M86" s="61"/>
      <c r="N86" s="35"/>
      <c r="O86" s="35"/>
      <c r="P86" s="35"/>
      <c r="Q86" s="35"/>
      <c r="R86" s="19"/>
      <c r="S86" s="19"/>
      <c r="T86" s="24"/>
      <c r="U86" s="24"/>
    </row>
    <row r="87" spans="1:21" s="18" customFormat="1" ht="27" customHeight="1" x14ac:dyDescent="0.2">
      <c r="A87" s="34">
        <v>2</v>
      </c>
      <c r="B87" s="34">
        <v>2</v>
      </c>
      <c r="C87" s="34">
        <v>2</v>
      </c>
      <c r="D87" s="34">
        <v>8</v>
      </c>
      <c r="E87" s="34">
        <v>7</v>
      </c>
      <c r="F87" s="37" t="s">
        <v>127</v>
      </c>
      <c r="G87" s="35"/>
      <c r="H87" s="41"/>
      <c r="I87" s="35"/>
      <c r="J87" s="14"/>
      <c r="K87" s="44"/>
      <c r="L87" s="35"/>
      <c r="M87" s="61"/>
      <c r="N87" s="35"/>
      <c r="O87" s="35"/>
      <c r="P87" s="35"/>
      <c r="Q87" s="35"/>
      <c r="R87" s="19"/>
      <c r="S87" s="19"/>
      <c r="T87" s="24"/>
      <c r="U87" s="24"/>
    </row>
    <row r="88" spans="1:21" s="18" customFormat="1" ht="27" customHeight="1" x14ac:dyDescent="0.2">
      <c r="A88" s="34">
        <v>2</v>
      </c>
      <c r="B88" s="34">
        <v>2</v>
      </c>
      <c r="C88" s="34">
        <v>2</v>
      </c>
      <c r="D88" s="34">
        <v>9</v>
      </c>
      <c r="E88" s="34"/>
      <c r="F88" s="37" t="s">
        <v>69</v>
      </c>
      <c r="G88" s="35">
        <v>0</v>
      </c>
      <c r="H88" s="41"/>
      <c r="I88" s="35"/>
      <c r="J88" s="14"/>
      <c r="K88" s="44"/>
      <c r="L88" s="35">
        <v>0</v>
      </c>
      <c r="M88" s="61"/>
      <c r="N88" s="35">
        <v>0</v>
      </c>
      <c r="O88" s="35">
        <v>0</v>
      </c>
      <c r="P88" s="35">
        <v>0</v>
      </c>
      <c r="Q88" s="35">
        <v>0</v>
      </c>
      <c r="R88" s="19"/>
      <c r="S88" s="19"/>
      <c r="T88" s="24"/>
      <c r="U88" s="24"/>
    </row>
    <row r="89" spans="1:21" s="18" customFormat="1" ht="27" customHeight="1" x14ac:dyDescent="0.2">
      <c r="A89" s="34">
        <v>2</v>
      </c>
      <c r="B89" s="34">
        <v>2</v>
      </c>
      <c r="C89" s="34">
        <v>2</v>
      </c>
      <c r="D89" s="34">
        <v>9</v>
      </c>
      <c r="E89" s="34">
        <v>2</v>
      </c>
      <c r="F89" s="37" t="s">
        <v>128</v>
      </c>
      <c r="G89" s="35"/>
      <c r="H89" s="41"/>
      <c r="I89" s="35"/>
      <c r="J89" s="14"/>
      <c r="K89" s="44"/>
      <c r="L89" s="35"/>
      <c r="M89" s="61"/>
      <c r="N89" s="35"/>
      <c r="O89" s="35"/>
      <c r="P89" s="35"/>
      <c r="Q89" s="35"/>
      <c r="R89" s="19"/>
      <c r="S89" s="19"/>
      <c r="T89" s="24"/>
      <c r="U89" s="24"/>
    </row>
    <row r="90" spans="1:21" s="18" customFormat="1" ht="27" customHeight="1" x14ac:dyDescent="0.2">
      <c r="A90" s="34">
        <v>2</v>
      </c>
      <c r="B90" s="34">
        <v>2</v>
      </c>
      <c r="C90" s="34">
        <v>2</v>
      </c>
      <c r="D90" s="34">
        <v>9</v>
      </c>
      <c r="E90" s="34">
        <v>3</v>
      </c>
      <c r="F90" s="37" t="s">
        <v>129</v>
      </c>
      <c r="G90" s="35"/>
      <c r="H90" s="41"/>
      <c r="I90" s="35"/>
      <c r="J90" s="14"/>
      <c r="K90" s="44"/>
      <c r="L90" s="35"/>
      <c r="M90" s="61"/>
      <c r="N90" s="35"/>
      <c r="O90" s="35"/>
      <c r="P90" s="35"/>
      <c r="Q90" s="35"/>
      <c r="R90" s="19"/>
      <c r="S90" s="19"/>
      <c r="T90" s="24"/>
      <c r="U90" s="24"/>
    </row>
    <row r="91" spans="1:21" s="18" customFormat="1" ht="27" customHeight="1" x14ac:dyDescent="0.2">
      <c r="A91" s="34">
        <v>2</v>
      </c>
      <c r="B91" s="34">
        <v>2</v>
      </c>
      <c r="C91" s="34">
        <v>2</v>
      </c>
      <c r="D91" s="34">
        <v>9</v>
      </c>
      <c r="E91" s="34">
        <v>6</v>
      </c>
      <c r="F91" s="37" t="s">
        <v>130</v>
      </c>
      <c r="G91" s="35"/>
      <c r="H91" s="41"/>
      <c r="I91" s="35"/>
      <c r="J91" s="14"/>
      <c r="K91" s="44"/>
      <c r="L91" s="35"/>
      <c r="M91" s="61"/>
      <c r="N91" s="35"/>
      <c r="O91" s="35"/>
      <c r="P91" s="35"/>
      <c r="Q91" s="35"/>
      <c r="R91" s="19"/>
      <c r="S91" s="19"/>
      <c r="T91" s="24"/>
      <c r="U91" s="24"/>
    </row>
    <row r="92" spans="1:21" ht="26.25" customHeight="1" x14ac:dyDescent="0.2">
      <c r="A92" s="34">
        <v>2</v>
      </c>
      <c r="B92" s="34">
        <v>2</v>
      </c>
      <c r="C92" s="34">
        <v>2</v>
      </c>
      <c r="D92" s="34">
        <v>10</v>
      </c>
      <c r="E92" s="33"/>
      <c r="F92" s="37" t="s">
        <v>43</v>
      </c>
      <c r="G92" s="35">
        <v>0</v>
      </c>
      <c r="H92" s="41"/>
      <c r="I92" s="35"/>
      <c r="J92" s="14"/>
      <c r="K92" s="44"/>
      <c r="L92" s="35">
        <v>0</v>
      </c>
      <c r="M92" s="61"/>
      <c r="N92" s="35">
        <v>0</v>
      </c>
      <c r="O92" s="35">
        <v>0</v>
      </c>
      <c r="P92" s="35">
        <v>0</v>
      </c>
      <c r="Q92" s="35">
        <v>0</v>
      </c>
    </row>
    <row r="93" spans="1:21" ht="15" customHeight="1" x14ac:dyDescent="0.2">
      <c r="A93" s="34"/>
      <c r="B93" s="34"/>
      <c r="C93" s="34"/>
      <c r="D93" s="34"/>
      <c r="E93" s="33"/>
      <c r="F93" s="37"/>
      <c r="G93" s="35"/>
      <c r="H93" s="14"/>
      <c r="I93" s="64"/>
      <c r="J93" s="62"/>
      <c r="K93" s="44"/>
      <c r="L93" s="35"/>
      <c r="M93" s="60"/>
      <c r="N93" s="35"/>
      <c r="O93" s="35"/>
      <c r="P93" s="35"/>
      <c r="Q93" s="35"/>
    </row>
    <row r="94" spans="1:21" ht="15" customHeight="1" x14ac:dyDescent="0.2">
      <c r="A94" s="35"/>
      <c r="B94" s="35"/>
      <c r="C94" s="35"/>
      <c r="D94" s="35"/>
      <c r="E94" s="35"/>
      <c r="F94" s="35"/>
      <c r="G94" s="35"/>
      <c r="H94" s="14"/>
      <c r="I94" s="35"/>
      <c r="J94" s="14"/>
      <c r="K94" s="44"/>
      <c r="L94" s="35"/>
      <c r="M94" s="14"/>
      <c r="N94" s="35"/>
      <c r="O94" s="35"/>
      <c r="P94" s="35"/>
      <c r="Q94" s="35"/>
    </row>
    <row r="95" spans="1:21" ht="15" customHeight="1" x14ac:dyDescent="0.2">
      <c r="A95" s="36">
        <v>3</v>
      </c>
      <c r="B95" s="36"/>
      <c r="C95" s="36"/>
      <c r="D95" s="36"/>
      <c r="E95" s="36"/>
      <c r="F95" s="75" t="s">
        <v>28</v>
      </c>
      <c r="G95" s="45">
        <f>+G97+G99+G105</f>
        <v>1100000000</v>
      </c>
      <c r="H95" s="14"/>
      <c r="I95" s="45"/>
      <c r="J95" s="49"/>
      <c r="K95" s="44"/>
      <c r="L95" s="51">
        <f>+L97+L99+L105</f>
        <v>226000000</v>
      </c>
      <c r="M95" s="14"/>
      <c r="N95" s="45">
        <f>+N97+N99+N105</f>
        <v>0</v>
      </c>
      <c r="O95" s="45">
        <f t="shared" ref="O95:Q95" si="15">+O97+O99+O105</f>
        <v>0</v>
      </c>
      <c r="P95" s="45">
        <f t="shared" si="15"/>
        <v>0</v>
      </c>
      <c r="Q95" s="45">
        <f t="shared" si="15"/>
        <v>0</v>
      </c>
    </row>
    <row r="96" spans="1:21" ht="15" customHeight="1" x14ac:dyDescent="0.2">
      <c r="A96" s="36"/>
      <c r="B96" s="36"/>
      <c r="C96" s="36"/>
      <c r="D96" s="36"/>
      <c r="E96" s="36"/>
      <c r="F96" s="75"/>
      <c r="G96" s="45"/>
      <c r="H96" s="14"/>
      <c r="I96" s="45"/>
      <c r="J96" s="49"/>
      <c r="K96" s="44"/>
      <c r="L96" s="35"/>
      <c r="M96" s="14"/>
      <c r="N96" s="45"/>
      <c r="O96" s="45"/>
      <c r="P96" s="45"/>
      <c r="Q96" s="45"/>
    </row>
    <row r="97" spans="1:17" ht="31.5" customHeight="1" x14ac:dyDescent="0.2">
      <c r="A97" s="36">
        <v>3</v>
      </c>
      <c r="B97" s="36">
        <v>3</v>
      </c>
      <c r="C97" s="36">
        <v>1</v>
      </c>
      <c r="D97" s="36">
        <v>999</v>
      </c>
      <c r="E97" s="36"/>
      <c r="F97" s="75" t="s">
        <v>97</v>
      </c>
      <c r="G97" s="45">
        <v>874000000</v>
      </c>
      <c r="H97" s="14"/>
      <c r="I97" s="45"/>
      <c r="J97" s="49"/>
      <c r="K97" s="44"/>
      <c r="L97" s="35">
        <v>0</v>
      </c>
      <c r="M97" s="14"/>
      <c r="N97" s="45">
        <v>0</v>
      </c>
      <c r="O97" s="45">
        <v>0</v>
      </c>
      <c r="P97" s="45">
        <v>0</v>
      </c>
      <c r="Q97" s="45">
        <v>0</v>
      </c>
    </row>
    <row r="98" spans="1:17" ht="15" customHeight="1" x14ac:dyDescent="0.2">
      <c r="A98" s="36"/>
      <c r="B98" s="36"/>
      <c r="C98" s="36"/>
      <c r="D98" s="36"/>
      <c r="E98" s="36"/>
      <c r="F98" s="75"/>
      <c r="G98" s="45"/>
      <c r="H98" s="14"/>
      <c r="I98" s="45"/>
      <c r="J98" s="49"/>
      <c r="K98" s="44"/>
      <c r="L98" s="45"/>
      <c r="M98" s="14"/>
      <c r="N98" s="45"/>
      <c r="O98" s="45"/>
      <c r="P98" s="45"/>
      <c r="Q98" s="45"/>
    </row>
    <row r="99" spans="1:17" ht="15" customHeight="1" x14ac:dyDescent="0.2">
      <c r="A99" s="36">
        <v>3</v>
      </c>
      <c r="B99" s="36">
        <v>4</v>
      </c>
      <c r="C99" s="36"/>
      <c r="D99" s="36"/>
      <c r="E99" s="36"/>
      <c r="F99" s="75" t="s">
        <v>70</v>
      </c>
      <c r="G99" s="45">
        <f>+G100</f>
        <v>0</v>
      </c>
      <c r="H99" s="14"/>
      <c r="I99" s="45"/>
      <c r="J99" s="49"/>
      <c r="K99" s="44"/>
      <c r="L99" s="45">
        <f t="shared" ref="I99:L100" si="16">+L100</f>
        <v>0</v>
      </c>
      <c r="M99" s="14"/>
      <c r="N99" s="45">
        <f>+N100</f>
        <v>0</v>
      </c>
      <c r="O99" s="45"/>
      <c r="P99" s="45"/>
      <c r="Q99" s="45"/>
    </row>
    <row r="100" spans="1:17" ht="27" customHeight="1" x14ac:dyDescent="0.2">
      <c r="A100" s="37">
        <v>3</v>
      </c>
      <c r="B100" s="37">
        <v>4</v>
      </c>
      <c r="C100" s="37">
        <v>2</v>
      </c>
      <c r="D100" s="37"/>
      <c r="E100" s="37"/>
      <c r="F100" s="37" t="s">
        <v>71</v>
      </c>
      <c r="G100" s="35">
        <f>+G101</f>
        <v>0</v>
      </c>
      <c r="H100" s="14"/>
      <c r="I100" s="35"/>
      <c r="J100" s="14"/>
      <c r="K100" s="44"/>
      <c r="L100" s="35">
        <f t="shared" si="16"/>
        <v>0</v>
      </c>
      <c r="M100" s="14"/>
      <c r="N100" s="35">
        <f>+N101</f>
        <v>0</v>
      </c>
      <c r="O100" s="35"/>
      <c r="P100" s="35"/>
      <c r="Q100" s="35"/>
    </row>
    <row r="101" spans="1:17" ht="39" customHeight="1" x14ac:dyDescent="0.2">
      <c r="A101" s="37">
        <v>3</v>
      </c>
      <c r="B101" s="37">
        <v>4</v>
      </c>
      <c r="C101" s="37">
        <v>2</v>
      </c>
      <c r="D101" s="37">
        <v>12</v>
      </c>
      <c r="E101" s="37"/>
      <c r="F101" s="37" t="s">
        <v>72</v>
      </c>
      <c r="G101" s="35">
        <v>0</v>
      </c>
      <c r="H101" s="14"/>
      <c r="I101" s="35"/>
      <c r="J101" s="14"/>
      <c r="K101" s="44"/>
      <c r="L101" s="35">
        <f>+L103</f>
        <v>0</v>
      </c>
      <c r="M101" s="14"/>
      <c r="N101" s="35">
        <f>+N103</f>
        <v>0</v>
      </c>
      <c r="O101" s="35"/>
      <c r="P101" s="35"/>
      <c r="Q101" s="35"/>
    </row>
    <row r="102" spans="1:17" ht="28.5" customHeight="1" x14ac:dyDescent="0.2">
      <c r="A102" s="37">
        <v>3</v>
      </c>
      <c r="B102" s="37">
        <v>4</v>
      </c>
      <c r="C102" s="37">
        <v>2</v>
      </c>
      <c r="D102" s="37">
        <v>12</v>
      </c>
      <c r="E102" s="37">
        <v>1</v>
      </c>
      <c r="F102" s="37" t="s">
        <v>99</v>
      </c>
      <c r="G102" s="35">
        <v>0</v>
      </c>
      <c r="H102" s="14"/>
      <c r="I102" s="35"/>
      <c r="J102" s="14"/>
      <c r="K102" s="44"/>
      <c r="L102" s="35"/>
      <c r="M102" s="14"/>
      <c r="N102" s="35"/>
      <c r="O102" s="35"/>
      <c r="P102" s="35"/>
      <c r="Q102" s="35"/>
    </row>
    <row r="103" spans="1:17" ht="24.75" customHeight="1" x14ac:dyDescent="0.2">
      <c r="A103" s="37">
        <v>3</v>
      </c>
      <c r="B103" s="37">
        <v>4</v>
      </c>
      <c r="C103" s="37">
        <v>2</v>
      </c>
      <c r="D103" s="37">
        <v>12</v>
      </c>
      <c r="E103" s="37">
        <v>2</v>
      </c>
      <c r="F103" s="37" t="s">
        <v>73</v>
      </c>
      <c r="G103" s="35">
        <v>0</v>
      </c>
      <c r="H103" s="14"/>
      <c r="I103" s="35"/>
      <c r="J103" s="14"/>
      <c r="K103" s="44"/>
      <c r="L103" s="35">
        <v>0</v>
      </c>
      <c r="M103" s="14"/>
      <c r="N103" s="35">
        <v>0</v>
      </c>
      <c r="O103" s="35"/>
      <c r="P103" s="35"/>
      <c r="Q103" s="35"/>
    </row>
    <row r="104" spans="1:17" ht="15" customHeight="1" x14ac:dyDescent="0.2">
      <c r="A104" s="35"/>
      <c r="B104" s="35"/>
      <c r="C104" s="35"/>
      <c r="D104" s="35"/>
      <c r="E104" s="35"/>
      <c r="F104" s="35"/>
      <c r="G104" s="35"/>
      <c r="H104" s="14"/>
      <c r="I104" s="35"/>
      <c r="J104" s="14"/>
      <c r="K104" s="44"/>
      <c r="L104" s="45">
        <f t="shared" ref="L104:L128" si="17">+G104-I104+J104</f>
        <v>0</v>
      </c>
      <c r="M104" s="14"/>
      <c r="N104" s="35"/>
      <c r="O104" s="35"/>
      <c r="P104" s="35"/>
      <c r="Q104" s="35"/>
    </row>
    <row r="105" spans="1:17" ht="15" customHeight="1" x14ac:dyDescent="0.2">
      <c r="A105" s="38">
        <v>3</v>
      </c>
      <c r="B105" s="38">
        <v>10</v>
      </c>
      <c r="C105" s="38"/>
      <c r="D105" s="38"/>
      <c r="E105" s="38"/>
      <c r="F105" s="75" t="s">
        <v>29</v>
      </c>
      <c r="G105" s="38">
        <f>+G106</f>
        <v>226000000</v>
      </c>
      <c r="H105" s="14"/>
      <c r="I105" s="35"/>
      <c r="J105" s="14"/>
      <c r="K105" s="44"/>
      <c r="L105" s="51">
        <f>+L106</f>
        <v>226000000</v>
      </c>
      <c r="M105" s="14"/>
      <c r="N105" s="35">
        <f>+N107</f>
        <v>0</v>
      </c>
      <c r="O105" s="35">
        <f t="shared" ref="O105:Q105" si="18">+O107</f>
        <v>0</v>
      </c>
      <c r="P105" s="35">
        <f t="shared" si="18"/>
        <v>0</v>
      </c>
      <c r="Q105" s="35">
        <f t="shared" si="18"/>
        <v>0</v>
      </c>
    </row>
    <row r="106" spans="1:17" ht="15" customHeight="1" x14ac:dyDescent="0.2">
      <c r="A106" s="35">
        <v>3</v>
      </c>
      <c r="B106" s="35">
        <v>10</v>
      </c>
      <c r="C106" s="35">
        <v>1</v>
      </c>
      <c r="D106" s="35"/>
      <c r="E106" s="35"/>
      <c r="F106" s="37" t="s">
        <v>74</v>
      </c>
      <c r="G106" s="35">
        <f>+G107</f>
        <v>226000000</v>
      </c>
      <c r="H106" s="14"/>
      <c r="I106" s="35"/>
      <c r="J106" s="14"/>
      <c r="K106" s="44"/>
      <c r="L106" s="52">
        <f>+L107</f>
        <v>226000000</v>
      </c>
      <c r="M106" s="14"/>
      <c r="N106" s="35">
        <f>+N107</f>
        <v>0</v>
      </c>
      <c r="O106" s="35">
        <f t="shared" ref="O106:Q106" si="19">+O107</f>
        <v>0</v>
      </c>
      <c r="P106" s="35">
        <f t="shared" si="19"/>
        <v>0</v>
      </c>
      <c r="Q106" s="35">
        <f t="shared" si="19"/>
        <v>0</v>
      </c>
    </row>
    <row r="107" spans="1:17" ht="15" customHeight="1" x14ac:dyDescent="0.2">
      <c r="A107" s="35">
        <v>3</v>
      </c>
      <c r="B107" s="35">
        <v>10</v>
      </c>
      <c r="C107" s="35">
        <v>1</v>
      </c>
      <c r="D107" s="35">
        <v>1</v>
      </c>
      <c r="E107" s="35"/>
      <c r="F107" s="37" t="s">
        <v>75</v>
      </c>
      <c r="G107" s="35">
        <v>226000000</v>
      </c>
      <c r="H107" s="14"/>
      <c r="I107" s="35"/>
      <c r="J107" s="14"/>
      <c r="K107" s="44"/>
      <c r="L107" s="52">
        <v>226000000</v>
      </c>
      <c r="M107" s="14"/>
      <c r="N107" s="35">
        <v>0</v>
      </c>
      <c r="O107" s="35">
        <v>0</v>
      </c>
      <c r="P107" s="35">
        <v>0</v>
      </c>
      <c r="Q107" s="35">
        <v>0</v>
      </c>
    </row>
    <row r="108" spans="1:17" ht="15" customHeight="1" x14ac:dyDescent="0.2">
      <c r="A108" s="35"/>
      <c r="B108" s="35"/>
      <c r="C108" s="35"/>
      <c r="D108" s="35"/>
      <c r="E108" s="35"/>
      <c r="F108" s="37"/>
      <c r="G108" s="35"/>
      <c r="H108" s="14"/>
      <c r="I108" s="35"/>
      <c r="J108" s="14"/>
      <c r="K108" s="44"/>
      <c r="L108" s="45"/>
      <c r="M108" s="14"/>
      <c r="N108" s="35"/>
      <c r="O108" s="35"/>
      <c r="P108" s="35"/>
      <c r="Q108" s="35"/>
    </row>
    <row r="109" spans="1:17" ht="27" customHeight="1" x14ac:dyDescent="0.2">
      <c r="A109" s="35">
        <v>8</v>
      </c>
      <c r="B109" s="38"/>
      <c r="C109" s="38"/>
      <c r="D109" s="38"/>
      <c r="E109" s="38"/>
      <c r="F109" s="75" t="s">
        <v>80</v>
      </c>
      <c r="G109" s="78">
        <f>+G110+G115</f>
        <v>103000000</v>
      </c>
      <c r="H109" s="41"/>
      <c r="I109" s="35"/>
      <c r="J109" s="14"/>
      <c r="K109" s="44"/>
      <c r="L109" s="51">
        <f>+L110+L115</f>
        <v>146479935</v>
      </c>
      <c r="M109" s="14"/>
      <c r="N109" s="38">
        <f>+N110+N115</f>
        <v>138464935</v>
      </c>
      <c r="O109" s="38">
        <f t="shared" ref="O109:Q109" si="20">+O110+O115</f>
        <v>138464935</v>
      </c>
      <c r="P109" s="38">
        <f t="shared" si="20"/>
        <v>138464935</v>
      </c>
      <c r="Q109" s="38">
        <f t="shared" si="20"/>
        <v>138464935</v>
      </c>
    </row>
    <row r="110" spans="1:17" ht="15" customHeight="1" x14ac:dyDescent="0.2">
      <c r="A110" s="38">
        <v>8</v>
      </c>
      <c r="B110" s="38">
        <v>1</v>
      </c>
      <c r="C110" s="38"/>
      <c r="D110" s="38"/>
      <c r="E110" s="38"/>
      <c r="F110" s="75" t="s">
        <v>76</v>
      </c>
      <c r="G110" s="38">
        <f>+G111</f>
        <v>73000000</v>
      </c>
      <c r="H110" s="41"/>
      <c r="I110" s="35"/>
      <c r="J110" s="14"/>
      <c r="K110" s="44"/>
      <c r="L110" s="51">
        <f>+L111</f>
        <v>73000000</v>
      </c>
      <c r="M110" s="14"/>
      <c r="N110" s="38">
        <f>+N111</f>
        <v>64985000</v>
      </c>
      <c r="O110" s="38">
        <f t="shared" ref="O110:Q110" si="21">+O111</f>
        <v>64985000</v>
      </c>
      <c r="P110" s="38">
        <f t="shared" si="21"/>
        <v>64985000</v>
      </c>
      <c r="Q110" s="38">
        <f t="shared" si="21"/>
        <v>64985000</v>
      </c>
    </row>
    <row r="111" spans="1:17" ht="15" customHeight="1" x14ac:dyDescent="0.2">
      <c r="A111" s="35">
        <v>8</v>
      </c>
      <c r="B111" s="35">
        <v>1</v>
      </c>
      <c r="C111" s="35">
        <v>2</v>
      </c>
      <c r="D111" s="35"/>
      <c r="E111" s="35"/>
      <c r="F111" s="37" t="s">
        <v>77</v>
      </c>
      <c r="G111" s="37">
        <v>73000000</v>
      </c>
      <c r="H111" s="41"/>
      <c r="I111" s="35"/>
      <c r="J111" s="14"/>
      <c r="K111" s="44"/>
      <c r="L111" s="45">
        <f>+L112+L113</f>
        <v>73000000</v>
      </c>
      <c r="M111" s="14"/>
      <c r="N111" s="35">
        <f>+N112+N113</f>
        <v>64985000</v>
      </c>
      <c r="O111" s="35">
        <f t="shared" ref="O111:Q111" si="22">+O112+O113</f>
        <v>64985000</v>
      </c>
      <c r="P111" s="35">
        <f t="shared" si="22"/>
        <v>64985000</v>
      </c>
      <c r="Q111" s="35">
        <f t="shared" si="22"/>
        <v>64985000</v>
      </c>
    </row>
    <row r="112" spans="1:17" ht="15" customHeight="1" x14ac:dyDescent="0.2">
      <c r="A112" s="35">
        <v>8</v>
      </c>
      <c r="B112" s="35">
        <v>1</v>
      </c>
      <c r="C112" s="35">
        <v>2</v>
      </c>
      <c r="D112" s="35">
        <v>1</v>
      </c>
      <c r="E112" s="35"/>
      <c r="F112" s="37" t="s">
        <v>78</v>
      </c>
      <c r="G112" s="35">
        <v>65000000</v>
      </c>
      <c r="H112" s="41"/>
      <c r="I112" s="35"/>
      <c r="J112" s="14"/>
      <c r="K112" s="44"/>
      <c r="L112" s="52">
        <v>65000000</v>
      </c>
      <c r="M112" s="14"/>
      <c r="N112" s="35">
        <v>64867000</v>
      </c>
      <c r="O112" s="35">
        <v>64867000</v>
      </c>
      <c r="P112" s="35">
        <v>64867000</v>
      </c>
      <c r="Q112" s="35">
        <v>64867000</v>
      </c>
    </row>
    <row r="113" spans="1:17" ht="25.5" customHeight="1" x14ac:dyDescent="0.2">
      <c r="A113" s="35">
        <v>8</v>
      </c>
      <c r="B113" s="35">
        <v>1</v>
      </c>
      <c r="C113" s="35">
        <v>2</v>
      </c>
      <c r="D113" s="35">
        <v>6</v>
      </c>
      <c r="E113" s="35"/>
      <c r="F113" s="37" t="s">
        <v>79</v>
      </c>
      <c r="G113" s="35">
        <f>118000+7882000</f>
        <v>8000000</v>
      </c>
      <c r="H113" s="41"/>
      <c r="I113" s="35"/>
      <c r="J113" s="14"/>
      <c r="K113" s="44"/>
      <c r="L113" s="52">
        <f>118000+7882000</f>
        <v>8000000</v>
      </c>
      <c r="M113" s="14"/>
      <c r="N113" s="35">
        <v>118000</v>
      </c>
      <c r="O113" s="35">
        <v>118000</v>
      </c>
      <c r="P113" s="35">
        <v>118000</v>
      </c>
      <c r="Q113" s="35">
        <v>118000</v>
      </c>
    </row>
    <row r="114" spans="1:17" ht="15" customHeight="1" x14ac:dyDescent="0.2">
      <c r="A114" s="35"/>
      <c r="B114" s="35"/>
      <c r="C114" s="35"/>
      <c r="D114" s="35"/>
      <c r="E114" s="35"/>
      <c r="F114" s="37"/>
      <c r="G114" s="37"/>
      <c r="H114" s="41"/>
      <c r="I114" s="37"/>
      <c r="J114" s="41"/>
      <c r="K114" s="44"/>
      <c r="L114" s="45">
        <f t="shared" si="17"/>
        <v>0</v>
      </c>
      <c r="M114" s="14"/>
      <c r="N114" s="35"/>
      <c r="O114" s="35"/>
      <c r="P114" s="35"/>
      <c r="Q114" s="35"/>
    </row>
    <row r="115" spans="1:17" ht="15" customHeight="1" x14ac:dyDescent="0.2">
      <c r="A115" s="38">
        <v>8</v>
      </c>
      <c r="B115" s="38">
        <v>4</v>
      </c>
      <c r="C115" s="38"/>
      <c r="D115" s="38"/>
      <c r="E115" s="38"/>
      <c r="F115" s="75" t="s">
        <v>81</v>
      </c>
      <c r="G115" s="38">
        <f>+G116</f>
        <v>30000000</v>
      </c>
      <c r="H115" s="41"/>
      <c r="I115" s="35"/>
      <c r="J115" s="14"/>
      <c r="K115" s="44"/>
      <c r="L115" s="51">
        <f>+L116</f>
        <v>73479935</v>
      </c>
      <c r="M115" s="14"/>
      <c r="N115" s="38">
        <f>+N116</f>
        <v>73479935</v>
      </c>
      <c r="O115" s="38">
        <f t="shared" ref="O115:Q115" si="23">+O116</f>
        <v>73479935</v>
      </c>
      <c r="P115" s="38">
        <f t="shared" si="23"/>
        <v>73479935</v>
      </c>
      <c r="Q115" s="38">
        <f t="shared" si="23"/>
        <v>73479935</v>
      </c>
    </row>
    <row r="116" spans="1:17" ht="15" customHeight="1" x14ac:dyDescent="0.2">
      <c r="A116" s="35">
        <v>8</v>
      </c>
      <c r="B116" s="35">
        <v>4</v>
      </c>
      <c r="C116" s="35">
        <v>1</v>
      </c>
      <c r="D116" s="35"/>
      <c r="E116" s="35"/>
      <c r="F116" s="37" t="s">
        <v>82</v>
      </c>
      <c r="G116" s="35">
        <v>30000000</v>
      </c>
      <c r="H116" s="41"/>
      <c r="I116" s="37"/>
      <c r="J116" s="14"/>
      <c r="K116" s="44"/>
      <c r="L116" s="51">
        <v>73479935</v>
      </c>
      <c r="M116" s="14"/>
      <c r="N116" s="35">
        <v>73479935</v>
      </c>
      <c r="O116" s="35">
        <v>73479935</v>
      </c>
      <c r="P116" s="35">
        <v>73479935</v>
      </c>
      <c r="Q116" s="35">
        <v>73479935</v>
      </c>
    </row>
    <row r="117" spans="1:17" ht="15" customHeight="1" x14ac:dyDescent="0.2">
      <c r="A117" s="35"/>
      <c r="B117" s="35"/>
      <c r="C117" s="35"/>
      <c r="D117" s="35"/>
      <c r="E117" s="35"/>
      <c r="F117" s="37"/>
      <c r="G117" s="37"/>
      <c r="H117" s="41"/>
      <c r="I117" s="37"/>
      <c r="J117" s="41"/>
      <c r="K117" s="44"/>
      <c r="L117" s="45"/>
      <c r="M117" s="14"/>
      <c r="N117" s="35"/>
      <c r="O117" s="35"/>
      <c r="P117" s="35"/>
      <c r="Q117" s="35"/>
    </row>
    <row r="118" spans="1:17" ht="15" customHeight="1" x14ac:dyDescent="0.2">
      <c r="A118" s="35"/>
      <c r="B118" s="35"/>
      <c r="C118" s="35"/>
      <c r="D118" s="35"/>
      <c r="E118" s="35"/>
      <c r="F118" s="37"/>
      <c r="G118" s="37"/>
      <c r="H118" s="41"/>
      <c r="I118" s="37"/>
      <c r="J118" s="41"/>
      <c r="K118" s="44"/>
      <c r="L118" s="45"/>
      <c r="M118" s="14"/>
      <c r="N118" s="35"/>
      <c r="O118" s="35"/>
      <c r="P118" s="35"/>
      <c r="Q118" s="35"/>
    </row>
    <row r="119" spans="1:17" ht="15" customHeight="1" x14ac:dyDescent="0.2">
      <c r="A119" s="38" t="s">
        <v>84</v>
      </c>
      <c r="B119" s="35"/>
      <c r="C119" s="35"/>
      <c r="D119" s="35"/>
      <c r="E119" s="35"/>
      <c r="F119" s="76" t="s">
        <v>83</v>
      </c>
      <c r="G119" s="38">
        <f>SUM(G120:G127)</f>
        <v>20447000000</v>
      </c>
      <c r="H119" s="14"/>
      <c r="I119" s="35"/>
      <c r="J119" s="14"/>
      <c r="K119" s="44"/>
      <c r="L119" s="51">
        <f>SUM(L120:L127)</f>
        <v>17780633062</v>
      </c>
      <c r="M119" s="14"/>
      <c r="N119" s="53">
        <f>SUM(N120:N127)</f>
        <v>16672089969</v>
      </c>
      <c r="O119" s="53">
        <f t="shared" ref="O119:Q119" si="24">SUM(O120:O127)</f>
        <v>16330679453.9</v>
      </c>
      <c r="P119" s="53">
        <f t="shared" si="24"/>
        <v>14146210515.299999</v>
      </c>
      <c r="Q119" s="53">
        <f t="shared" si="24"/>
        <v>13988617040.5</v>
      </c>
    </row>
    <row r="120" spans="1:17" ht="50.25" customHeight="1" x14ac:dyDescent="0.2">
      <c r="A120" s="39">
        <v>1304</v>
      </c>
      <c r="B120" s="39">
        <v>1000</v>
      </c>
      <c r="C120" s="39" t="s">
        <v>85</v>
      </c>
      <c r="D120" s="35"/>
      <c r="E120" s="35">
        <v>20</v>
      </c>
      <c r="F120" s="37" t="s">
        <v>88</v>
      </c>
      <c r="G120" s="35">
        <v>4518606000</v>
      </c>
      <c r="H120" s="14"/>
      <c r="I120" s="35"/>
      <c r="J120" s="14"/>
      <c r="K120" s="50"/>
      <c r="L120" s="52">
        <v>3836757643</v>
      </c>
      <c r="M120" s="14"/>
      <c r="N120" s="52">
        <v>3836214551</v>
      </c>
      <c r="O120" s="52">
        <v>3706625089</v>
      </c>
      <c r="P120" s="52">
        <v>3190145271</v>
      </c>
      <c r="Q120" s="52">
        <v>3145488954</v>
      </c>
    </row>
    <row r="121" spans="1:17" ht="37.5" customHeight="1" x14ac:dyDescent="0.2">
      <c r="A121" s="39">
        <v>1304</v>
      </c>
      <c r="B121" s="39">
        <v>1000</v>
      </c>
      <c r="C121" s="39" t="s">
        <v>86</v>
      </c>
      <c r="D121" s="35"/>
      <c r="E121" s="35">
        <v>20</v>
      </c>
      <c r="F121" s="37" t="s">
        <v>89</v>
      </c>
      <c r="G121" s="35">
        <v>1775677982</v>
      </c>
      <c r="H121" s="14"/>
      <c r="I121" s="35"/>
      <c r="J121" s="14"/>
      <c r="K121" s="50"/>
      <c r="L121" s="52">
        <v>1509279242</v>
      </c>
      <c r="M121" s="14"/>
      <c r="N121" s="52">
        <v>1498961567</v>
      </c>
      <c r="O121" s="52">
        <v>1491982877</v>
      </c>
      <c r="P121" s="52">
        <v>1385970746</v>
      </c>
      <c r="Q121" s="52">
        <v>1370306329</v>
      </c>
    </row>
    <row r="122" spans="1:17" ht="50.25" customHeight="1" x14ac:dyDescent="0.2">
      <c r="A122" s="39">
        <v>1304</v>
      </c>
      <c r="B122" s="39">
        <v>1000</v>
      </c>
      <c r="C122" s="39" t="s">
        <v>87</v>
      </c>
      <c r="D122" s="35"/>
      <c r="E122" s="35">
        <v>20</v>
      </c>
      <c r="F122" s="37" t="s">
        <v>90</v>
      </c>
      <c r="G122" s="35">
        <v>1826779500</v>
      </c>
      <c r="H122" s="14"/>
      <c r="I122" s="35"/>
      <c r="J122" s="14"/>
      <c r="K122" s="50"/>
      <c r="L122" s="52">
        <v>1223779500</v>
      </c>
      <c r="M122" s="14"/>
      <c r="N122" s="52">
        <v>1215787049</v>
      </c>
      <c r="O122" s="52">
        <v>1136679223</v>
      </c>
      <c r="P122" s="52">
        <v>1059873936</v>
      </c>
      <c r="Q122" s="52">
        <v>1041965669</v>
      </c>
    </row>
    <row r="123" spans="1:17" ht="40.5" customHeight="1" x14ac:dyDescent="0.2">
      <c r="A123" s="39">
        <v>1304</v>
      </c>
      <c r="B123" s="39">
        <v>1000</v>
      </c>
      <c r="C123" s="39" t="s">
        <v>100</v>
      </c>
      <c r="D123" s="35"/>
      <c r="E123" s="35">
        <v>20</v>
      </c>
      <c r="F123" s="37" t="s">
        <v>101</v>
      </c>
      <c r="G123" s="35">
        <v>1158000000</v>
      </c>
      <c r="H123" s="14"/>
      <c r="I123" s="35"/>
      <c r="J123" s="14"/>
      <c r="K123" s="50"/>
      <c r="L123" s="52">
        <v>570678908</v>
      </c>
      <c r="M123" s="14"/>
      <c r="N123" s="52">
        <v>570669362</v>
      </c>
      <c r="O123" s="52">
        <v>570330988</v>
      </c>
      <c r="P123" s="52">
        <v>544276181</v>
      </c>
      <c r="Q123" s="52">
        <v>532433087</v>
      </c>
    </row>
    <row r="124" spans="1:17" ht="51" customHeight="1" x14ac:dyDescent="0.2">
      <c r="A124" s="39">
        <v>1304</v>
      </c>
      <c r="B124" s="39">
        <v>1000</v>
      </c>
      <c r="C124" s="39" t="s">
        <v>102</v>
      </c>
      <c r="D124" s="35"/>
      <c r="E124" s="35">
        <v>20</v>
      </c>
      <c r="F124" s="37" t="s">
        <v>103</v>
      </c>
      <c r="G124" s="35">
        <v>2435887018</v>
      </c>
      <c r="H124" s="14"/>
      <c r="I124" s="35"/>
      <c r="J124" s="14"/>
      <c r="K124" s="50"/>
      <c r="L124" s="52">
        <v>2125632263</v>
      </c>
      <c r="M124" s="14"/>
      <c r="N124" s="52">
        <v>2056890245</v>
      </c>
      <c r="O124" s="52">
        <v>1991846262</v>
      </c>
      <c r="P124" s="52">
        <v>1642679748</v>
      </c>
      <c r="Q124" s="52">
        <v>1642679748</v>
      </c>
    </row>
    <row r="125" spans="1:17" ht="27.75" customHeight="1" x14ac:dyDescent="0.2">
      <c r="A125" s="39">
        <v>1399</v>
      </c>
      <c r="B125" s="72">
        <v>1000</v>
      </c>
      <c r="C125" s="35">
        <v>4</v>
      </c>
      <c r="D125" s="35"/>
      <c r="E125" s="35">
        <v>20</v>
      </c>
      <c r="F125" s="37" t="s">
        <v>91</v>
      </c>
      <c r="G125" s="35">
        <v>2100000000</v>
      </c>
      <c r="H125" s="14"/>
      <c r="I125" s="35"/>
      <c r="J125" s="14"/>
      <c r="K125" s="50"/>
      <c r="L125" s="52">
        <v>2080000000</v>
      </c>
      <c r="M125" s="14"/>
      <c r="N125" s="52">
        <v>1743283323</v>
      </c>
      <c r="O125" s="52">
        <v>1710409152</v>
      </c>
      <c r="P125" s="52">
        <v>1482921228</v>
      </c>
      <c r="Q125" s="52">
        <v>1482921228</v>
      </c>
    </row>
    <row r="126" spans="1:17" ht="38.25" customHeight="1" x14ac:dyDescent="0.2">
      <c r="A126" s="39">
        <v>1399</v>
      </c>
      <c r="B126" s="72">
        <v>1000</v>
      </c>
      <c r="C126" s="35">
        <v>5</v>
      </c>
      <c r="D126" s="35"/>
      <c r="E126" s="35">
        <v>20</v>
      </c>
      <c r="F126" s="37" t="s">
        <v>92</v>
      </c>
      <c r="G126" s="35">
        <v>5800000000</v>
      </c>
      <c r="H126" s="14"/>
      <c r="I126" s="35"/>
      <c r="J126" s="14"/>
      <c r="K126" s="50"/>
      <c r="L126" s="52">
        <v>5602456006</v>
      </c>
      <c r="M126" s="14"/>
      <c r="N126" s="52">
        <v>4948733847</v>
      </c>
      <c r="O126" s="52">
        <v>4941156463.8999996</v>
      </c>
      <c r="P126" s="52">
        <v>4184214888.3000002</v>
      </c>
      <c r="Q126" s="52">
        <v>4126042905.5</v>
      </c>
    </row>
    <row r="127" spans="1:17" ht="39" customHeight="1" thickBot="1" x14ac:dyDescent="0.25">
      <c r="A127" s="40">
        <v>1399</v>
      </c>
      <c r="B127" s="73">
        <v>1000</v>
      </c>
      <c r="C127" s="43">
        <v>6</v>
      </c>
      <c r="D127" s="43"/>
      <c r="E127" s="43">
        <v>20</v>
      </c>
      <c r="F127" s="77" t="s">
        <v>93</v>
      </c>
      <c r="G127" s="43">
        <v>832049500</v>
      </c>
      <c r="H127" s="14"/>
      <c r="I127" s="43"/>
      <c r="J127" s="14"/>
      <c r="K127" s="50"/>
      <c r="L127" s="67">
        <v>832049500</v>
      </c>
      <c r="M127" s="14"/>
      <c r="N127" s="67">
        <v>801550025</v>
      </c>
      <c r="O127" s="67">
        <v>781649399</v>
      </c>
      <c r="P127" s="67">
        <v>656128517</v>
      </c>
      <c r="Q127" s="67">
        <v>646779120</v>
      </c>
    </row>
    <row r="128" spans="1:17" ht="6.75" hidden="1" customHeight="1" thickBot="1" x14ac:dyDescent="0.25">
      <c r="A128" s="16"/>
      <c r="B128" s="13"/>
      <c r="C128" s="12"/>
      <c r="D128" s="12"/>
      <c r="E128" s="12"/>
      <c r="F128" s="15"/>
      <c r="G128" s="12"/>
      <c r="H128" s="12"/>
      <c r="I128" s="12"/>
      <c r="J128" s="12"/>
      <c r="K128" s="12"/>
      <c r="L128" s="11">
        <f t="shared" si="17"/>
        <v>0</v>
      </c>
      <c r="M128" s="14"/>
      <c r="N128" s="12"/>
      <c r="O128" s="12"/>
      <c r="P128" s="12"/>
      <c r="Q128" s="12"/>
    </row>
    <row r="129" spans="1:17" ht="42" customHeight="1" x14ac:dyDescent="0.2">
      <c r="A129" s="80"/>
      <c r="B129" s="81"/>
      <c r="C129" s="81"/>
      <c r="D129" s="81"/>
      <c r="E129" s="81"/>
      <c r="F129" s="81"/>
      <c r="G129" s="82"/>
      <c r="H129" s="82"/>
      <c r="I129" s="69"/>
      <c r="J129" s="69"/>
      <c r="K129" s="69"/>
      <c r="L129" s="69"/>
      <c r="M129" s="69"/>
      <c r="N129" s="70"/>
      <c r="O129" s="70"/>
      <c r="P129" s="70"/>
      <c r="Q129" s="83"/>
    </row>
    <row r="130" spans="1:17" x14ac:dyDescent="0.2">
      <c r="A130" s="84"/>
      <c r="B130" s="26"/>
      <c r="C130" s="26"/>
      <c r="D130" s="26"/>
      <c r="E130" s="26"/>
      <c r="F130" s="26"/>
      <c r="G130" s="17"/>
      <c r="H130" s="17"/>
      <c r="I130" s="4"/>
      <c r="J130" s="4"/>
      <c r="K130" s="4"/>
      <c r="L130" s="4"/>
      <c r="N130" s="5"/>
      <c r="O130" s="5"/>
      <c r="P130" s="5"/>
      <c r="Q130" s="85"/>
    </row>
    <row r="131" spans="1:17" x14ac:dyDescent="0.2">
      <c r="A131" s="86"/>
      <c r="B131" s="26"/>
      <c r="C131" s="26"/>
      <c r="D131" s="26"/>
      <c r="E131" s="20" t="s">
        <v>33</v>
      </c>
      <c r="F131" s="26"/>
      <c r="G131" s="17"/>
      <c r="H131" s="17"/>
      <c r="I131" s="4"/>
      <c r="J131" s="4"/>
      <c r="K131" s="4"/>
      <c r="L131" s="20" t="s">
        <v>94</v>
      </c>
      <c r="N131" s="5"/>
      <c r="O131" s="21"/>
      <c r="P131" s="5"/>
      <c r="Q131" s="85"/>
    </row>
    <row r="132" spans="1:17" x14ac:dyDescent="0.2">
      <c r="A132" s="84"/>
      <c r="B132" s="26"/>
      <c r="C132" s="26"/>
      <c r="D132" s="26"/>
      <c r="E132" s="4" t="s">
        <v>32</v>
      </c>
      <c r="F132" s="26"/>
      <c r="G132" s="17"/>
      <c r="H132" s="17"/>
      <c r="I132" s="4"/>
      <c r="J132" s="4"/>
      <c r="K132" s="4"/>
      <c r="L132" s="4" t="s">
        <v>96</v>
      </c>
      <c r="N132" s="5"/>
      <c r="O132" s="5"/>
      <c r="P132" s="5"/>
      <c r="Q132" s="85"/>
    </row>
    <row r="133" spans="1:17" ht="12.75" thickBot="1" x14ac:dyDescent="0.25">
      <c r="A133" s="87"/>
      <c r="B133" s="88"/>
      <c r="C133" s="88"/>
      <c r="D133" s="88"/>
      <c r="E133" s="47"/>
      <c r="F133" s="88"/>
      <c r="G133" s="89"/>
      <c r="H133" s="89"/>
      <c r="I133" s="47"/>
      <c r="J133" s="47"/>
      <c r="K133" s="47"/>
      <c r="L133" s="47" t="s">
        <v>95</v>
      </c>
      <c r="M133" s="47"/>
      <c r="N133" s="48"/>
      <c r="O133" s="48"/>
      <c r="P133" s="48"/>
      <c r="Q133" s="90"/>
    </row>
  </sheetData>
  <sortState ref="A79:R84">
    <sortCondition ref="A79:A84"/>
  </sortState>
  <mergeCells count="14">
    <mergeCell ref="T73:U73"/>
    <mergeCell ref="A1:Q1"/>
    <mergeCell ref="A2:Q2"/>
    <mergeCell ref="A3:Q3"/>
    <mergeCell ref="A5:A6"/>
    <mergeCell ref="B5:B6"/>
    <mergeCell ref="C5:C6"/>
    <mergeCell ref="D5:D6"/>
    <mergeCell ref="E5:E6"/>
    <mergeCell ref="F5:F6"/>
    <mergeCell ref="G5:G6"/>
    <mergeCell ref="N5:Q5"/>
    <mergeCell ref="L5:L6"/>
    <mergeCell ref="I5:K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V133"/>
  <sheetViews>
    <sheetView topLeftCell="A123" zoomScaleNormal="100" workbookViewId="0">
      <selection activeCell="I142" sqref="I141:I142"/>
    </sheetView>
  </sheetViews>
  <sheetFormatPr baseColWidth="10" defaultColWidth="11.5703125" defaultRowHeight="12" x14ac:dyDescent="0.2"/>
  <cols>
    <col min="1" max="1" width="6.42578125" style="1" bestFit="1" customWidth="1"/>
    <col min="2" max="2" width="9.7109375" style="1" bestFit="1" customWidth="1"/>
    <col min="3" max="3" width="5" style="1" bestFit="1" customWidth="1"/>
    <col min="4" max="4" width="4.5703125" style="1" customWidth="1"/>
    <col min="5" max="5" width="5.28515625" style="1" customWidth="1"/>
    <col min="6" max="6" width="27.28515625" style="1" customWidth="1"/>
    <col min="7" max="7" width="18.28515625" style="27" customWidth="1"/>
    <col min="8" max="8" width="1.7109375" style="28" customWidth="1"/>
    <col min="9" max="9" width="18" style="3" customWidth="1"/>
    <col min="10" max="11" width="13.7109375" style="3" customWidth="1"/>
    <col min="12" max="12" width="18.28515625" style="3" customWidth="1"/>
    <col min="13" max="13" width="4.140625" style="4" customWidth="1"/>
    <col min="14" max="15" width="15.140625" style="29" customWidth="1"/>
    <col min="16" max="16" width="16" style="29" customWidth="1"/>
    <col min="17" max="17" width="14.140625" style="29" bestFit="1" customWidth="1"/>
    <col min="18" max="18" width="18.85546875" style="19" customWidth="1"/>
    <col min="19" max="19" width="18.7109375" style="19" customWidth="1"/>
    <col min="20" max="21" width="12.28515625" style="19" bestFit="1" customWidth="1"/>
    <col min="22" max="22" width="12.28515625" style="1" bestFit="1" customWidth="1"/>
    <col min="23" max="16384" width="11.5703125" style="1"/>
  </cols>
  <sheetData>
    <row r="1" spans="1:22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2" x14ac:dyDescent="0.2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22" x14ac:dyDescent="0.2">
      <c r="A3" s="99" t="s">
        <v>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2" ht="12.75" thickBot="1" x14ac:dyDescent="0.25">
      <c r="G4" s="6"/>
      <c r="H4" s="7"/>
      <c r="I4" s="8"/>
      <c r="J4" s="8"/>
      <c r="K4" s="8"/>
      <c r="L4" s="8"/>
      <c r="M4" s="9"/>
      <c r="N4" s="10"/>
      <c r="O4" s="10"/>
      <c r="P4" s="10"/>
      <c r="Q4" s="10"/>
      <c r="R4" s="2"/>
      <c r="S4" s="2"/>
    </row>
    <row r="5" spans="1:22" s="23" customFormat="1" ht="12.75" customHeight="1" thickBot="1" x14ac:dyDescent="0.25">
      <c r="A5" s="100" t="s">
        <v>3</v>
      </c>
      <c r="B5" s="100" t="s">
        <v>4</v>
      </c>
      <c r="C5" s="100" t="s">
        <v>5</v>
      </c>
      <c r="D5" s="100" t="s">
        <v>6</v>
      </c>
      <c r="E5" s="100" t="s">
        <v>7</v>
      </c>
      <c r="F5" s="100" t="s">
        <v>8</v>
      </c>
      <c r="G5" s="101" t="s">
        <v>9</v>
      </c>
      <c r="H5" s="46"/>
      <c r="I5" s="106" t="s">
        <v>10</v>
      </c>
      <c r="J5" s="107"/>
      <c r="K5" s="108"/>
      <c r="L5" s="105" t="s">
        <v>11</v>
      </c>
      <c r="M5" s="57"/>
      <c r="N5" s="102" t="s">
        <v>98</v>
      </c>
      <c r="O5" s="103"/>
      <c r="P5" s="103"/>
      <c r="Q5" s="104"/>
      <c r="R5" s="22"/>
      <c r="S5" s="22"/>
      <c r="T5" s="22"/>
      <c r="U5" s="22"/>
    </row>
    <row r="6" spans="1:22" s="23" customFormat="1" ht="24.75" thickBot="1" x14ac:dyDescent="0.25">
      <c r="A6" s="100"/>
      <c r="B6" s="100"/>
      <c r="C6" s="100"/>
      <c r="D6" s="100"/>
      <c r="E6" s="100"/>
      <c r="F6" s="100"/>
      <c r="G6" s="101"/>
      <c r="H6" s="46"/>
      <c r="I6" s="56" t="s">
        <v>12</v>
      </c>
      <c r="J6" s="95" t="s">
        <v>13</v>
      </c>
      <c r="K6" s="95" t="s">
        <v>104</v>
      </c>
      <c r="L6" s="105"/>
      <c r="M6" s="57"/>
      <c r="N6" s="58" t="s">
        <v>14</v>
      </c>
      <c r="O6" s="58" t="s">
        <v>15</v>
      </c>
      <c r="P6" s="58" t="s">
        <v>16</v>
      </c>
      <c r="Q6" s="58" t="s">
        <v>17</v>
      </c>
      <c r="R6" s="22"/>
      <c r="S6" s="22"/>
      <c r="T6" s="22"/>
      <c r="U6" s="22"/>
    </row>
    <row r="7" spans="1:22" x14ac:dyDescent="0.2">
      <c r="A7" s="71"/>
      <c r="B7" s="71"/>
      <c r="C7" s="71"/>
      <c r="D7" s="71"/>
      <c r="E7" s="71"/>
      <c r="F7" s="71"/>
      <c r="G7" s="68"/>
      <c r="H7" s="30"/>
      <c r="I7" s="63"/>
      <c r="J7" s="63"/>
      <c r="K7" s="63"/>
      <c r="L7" s="63"/>
      <c r="M7" s="59"/>
      <c r="N7" s="63"/>
      <c r="O7" s="63"/>
      <c r="P7" s="63"/>
      <c r="Q7" s="63"/>
    </row>
    <row r="8" spans="1:22" x14ac:dyDescent="0.2">
      <c r="A8" s="31"/>
      <c r="B8" s="31"/>
      <c r="C8" s="31"/>
      <c r="D8" s="31"/>
      <c r="E8" s="31"/>
      <c r="F8" s="74" t="s">
        <v>30</v>
      </c>
      <c r="G8" s="44">
        <f>+G10+G119</f>
        <v>14042000000</v>
      </c>
      <c r="H8" s="30"/>
      <c r="I8" s="44"/>
      <c r="J8" s="44"/>
      <c r="K8" s="44"/>
      <c r="L8" s="51">
        <f>+L10+L119</f>
        <v>13671562613</v>
      </c>
      <c r="M8" s="59"/>
      <c r="N8" s="44">
        <f>+N10+N119</f>
        <v>12929862271.5</v>
      </c>
      <c r="O8" s="44">
        <f>+O10+O119</f>
        <v>12617803631.049999</v>
      </c>
      <c r="P8" s="44">
        <f>+P10+P119</f>
        <v>12244580570.709999</v>
      </c>
      <c r="Q8" s="44">
        <f>+Q10+Q119</f>
        <v>12225514997.16</v>
      </c>
      <c r="V8" s="19"/>
    </row>
    <row r="9" spans="1:22" x14ac:dyDescent="0.2">
      <c r="A9" s="31"/>
      <c r="B9" s="31"/>
      <c r="C9" s="31"/>
      <c r="D9" s="31"/>
      <c r="E9" s="31"/>
      <c r="F9" s="31"/>
      <c r="G9" s="44"/>
      <c r="H9" s="30"/>
      <c r="I9" s="53"/>
      <c r="J9" s="53"/>
      <c r="K9" s="53"/>
      <c r="L9" s="51"/>
      <c r="M9" s="59"/>
      <c r="N9" s="53"/>
      <c r="O9" s="53"/>
      <c r="P9" s="53"/>
      <c r="Q9" s="53"/>
    </row>
    <row r="10" spans="1:22" s="18" customFormat="1" ht="16.5" customHeight="1" x14ac:dyDescent="0.2">
      <c r="A10" s="32" t="s">
        <v>34</v>
      </c>
      <c r="B10" s="31"/>
      <c r="C10" s="31"/>
      <c r="D10" s="31"/>
      <c r="E10" s="31"/>
      <c r="F10" s="74" t="s">
        <v>35</v>
      </c>
      <c r="G10" s="44">
        <f>+G12+G51+G96</f>
        <v>13644000000</v>
      </c>
      <c r="H10" s="30"/>
      <c r="I10" s="44"/>
      <c r="J10" s="44"/>
      <c r="K10" s="44"/>
      <c r="L10" s="51">
        <f>+L12+L51+L96</f>
        <v>13444000000</v>
      </c>
      <c r="M10" s="59"/>
      <c r="N10" s="53">
        <f>+N12+N51+N96</f>
        <v>12708148015.5</v>
      </c>
      <c r="O10" s="53">
        <f>+O12+O51+O96</f>
        <v>12396089375.049999</v>
      </c>
      <c r="P10" s="53">
        <f>+P12+P51+P96</f>
        <v>12175073023.709999</v>
      </c>
      <c r="Q10" s="53">
        <f>+Q12+Q51+Q96</f>
        <v>12156007450.16</v>
      </c>
      <c r="R10" s="19"/>
      <c r="S10" s="19"/>
      <c r="T10" s="24"/>
      <c r="U10" s="24"/>
    </row>
    <row r="11" spans="1:22" x14ac:dyDescent="0.2">
      <c r="A11" s="31"/>
      <c r="B11" s="31"/>
      <c r="C11" s="31"/>
      <c r="D11" s="31"/>
      <c r="E11" s="31"/>
      <c r="F11" s="31"/>
      <c r="G11" s="44"/>
      <c r="H11" s="30"/>
      <c r="I11" s="53"/>
      <c r="J11" s="53"/>
      <c r="K11" s="53"/>
      <c r="L11" s="51"/>
      <c r="M11" s="59"/>
      <c r="N11" s="53"/>
      <c r="O11" s="53"/>
      <c r="P11" s="53"/>
      <c r="Q11" s="53"/>
    </row>
    <row r="12" spans="1:22" s="18" customFormat="1" ht="18.75" customHeight="1" x14ac:dyDescent="0.2">
      <c r="A12" s="33">
        <v>1</v>
      </c>
      <c r="B12" s="33"/>
      <c r="C12" s="33"/>
      <c r="D12" s="33"/>
      <c r="E12" s="33"/>
      <c r="F12" s="75" t="s">
        <v>18</v>
      </c>
      <c r="G12" s="38">
        <f>+G14</f>
        <v>10747000000</v>
      </c>
      <c r="H12" s="42"/>
      <c r="I12" s="38"/>
      <c r="J12" s="38"/>
      <c r="K12" s="38"/>
      <c r="L12" s="51">
        <f>+L14</f>
        <v>10747000000</v>
      </c>
      <c r="M12" s="60"/>
      <c r="N12" s="53">
        <f>+N14</f>
        <v>10259105023</v>
      </c>
      <c r="O12" s="53">
        <f t="shared" ref="O12:Q12" si="0">+O14</f>
        <v>10166132198</v>
      </c>
      <c r="P12" s="53">
        <f t="shared" si="0"/>
        <v>10166132198</v>
      </c>
      <c r="Q12" s="53">
        <f t="shared" si="0"/>
        <v>10156938961</v>
      </c>
      <c r="R12" s="19"/>
      <c r="S12" s="19"/>
      <c r="T12" s="24"/>
      <c r="U12" s="24"/>
    </row>
    <row r="13" spans="1:22" s="18" customFormat="1" x14ac:dyDescent="0.2">
      <c r="A13" s="34"/>
      <c r="B13" s="34"/>
      <c r="C13" s="34"/>
      <c r="D13" s="34"/>
      <c r="E13" s="34"/>
      <c r="F13" s="75"/>
      <c r="G13" s="38"/>
      <c r="H13" s="42"/>
      <c r="I13" s="52"/>
      <c r="J13" s="52"/>
      <c r="K13" s="52"/>
      <c r="L13" s="51"/>
      <c r="M13" s="9"/>
      <c r="N13" s="52"/>
      <c r="O13" s="52"/>
      <c r="P13" s="52"/>
      <c r="Q13" s="52"/>
      <c r="R13" s="19"/>
      <c r="S13" s="19"/>
      <c r="T13" s="24"/>
      <c r="U13" s="24"/>
    </row>
    <row r="14" spans="1:22" s="18" customFormat="1" ht="24" x14ac:dyDescent="0.2">
      <c r="A14" s="33">
        <v>1</v>
      </c>
      <c r="B14" s="33">
        <v>1</v>
      </c>
      <c r="C14" s="33"/>
      <c r="D14" s="33"/>
      <c r="E14" s="33"/>
      <c r="F14" s="75" t="s">
        <v>36</v>
      </c>
      <c r="G14" s="38">
        <f>+G16+G31+G40+G48</f>
        <v>10747000000</v>
      </c>
      <c r="H14" s="42"/>
      <c r="I14" s="38"/>
      <c r="J14" s="38"/>
      <c r="K14" s="38"/>
      <c r="L14" s="51">
        <f>+L16+L31+L40+L48</f>
        <v>10747000000</v>
      </c>
      <c r="M14" s="61"/>
      <c r="N14" s="53">
        <f>+N16+N31+N40+N48</f>
        <v>10259105023</v>
      </c>
      <c r="O14" s="53">
        <f t="shared" ref="O14:Q14" si="1">+O16+O31+O40+O48</f>
        <v>10166132198</v>
      </c>
      <c r="P14" s="53">
        <f t="shared" si="1"/>
        <v>10166132198</v>
      </c>
      <c r="Q14" s="53">
        <f t="shared" si="1"/>
        <v>10156938961</v>
      </c>
      <c r="R14" s="19"/>
      <c r="S14" s="19"/>
      <c r="T14" s="24"/>
      <c r="U14" s="24"/>
    </row>
    <row r="15" spans="1:22" x14ac:dyDescent="0.2">
      <c r="A15" s="33"/>
      <c r="B15" s="33"/>
      <c r="C15" s="33"/>
      <c r="D15" s="33"/>
      <c r="E15" s="33"/>
      <c r="F15" s="75"/>
      <c r="G15" s="38"/>
      <c r="H15" s="42"/>
      <c r="I15" s="64"/>
      <c r="J15" s="64"/>
      <c r="K15" s="64"/>
      <c r="L15" s="51"/>
      <c r="M15" s="61"/>
      <c r="N15" s="64"/>
      <c r="O15" s="64"/>
      <c r="P15" s="64"/>
      <c r="Q15" s="64"/>
    </row>
    <row r="16" spans="1:22" x14ac:dyDescent="0.2">
      <c r="A16" s="33">
        <v>1</v>
      </c>
      <c r="B16" s="33">
        <v>1</v>
      </c>
      <c r="C16" s="33">
        <v>1</v>
      </c>
      <c r="D16" s="33"/>
      <c r="E16" s="33"/>
      <c r="F16" s="75" t="s">
        <v>37</v>
      </c>
      <c r="G16" s="38">
        <f>+G17</f>
        <v>8041000000</v>
      </c>
      <c r="H16" s="42"/>
      <c r="I16" s="35"/>
      <c r="J16" s="38"/>
      <c r="K16" s="38">
        <v>192586424</v>
      </c>
      <c r="L16" s="51">
        <f>+L17</f>
        <v>8233586424</v>
      </c>
      <c r="M16" s="61"/>
      <c r="N16" s="53">
        <f>+N17</f>
        <v>7990637031</v>
      </c>
      <c r="O16" s="53">
        <f t="shared" ref="O16:Q16" si="2">+O17</f>
        <v>7905261344</v>
      </c>
      <c r="P16" s="53">
        <f t="shared" si="2"/>
        <v>7905261344</v>
      </c>
      <c r="Q16" s="53">
        <f t="shared" si="2"/>
        <v>7896321798</v>
      </c>
    </row>
    <row r="17" spans="1:21" ht="24" x14ac:dyDescent="0.2">
      <c r="A17" s="34">
        <v>1</v>
      </c>
      <c r="B17" s="34">
        <v>1</v>
      </c>
      <c r="C17" s="34">
        <v>1</v>
      </c>
      <c r="D17" s="34">
        <v>1</v>
      </c>
      <c r="E17" s="34"/>
      <c r="F17" s="37" t="s">
        <v>38</v>
      </c>
      <c r="G17" s="35">
        <f>SUM(G18:G27)</f>
        <v>8041000000</v>
      </c>
      <c r="H17" s="14"/>
      <c r="I17" s="52"/>
      <c r="J17" s="52"/>
      <c r="K17" s="52"/>
      <c r="L17" s="51">
        <f>SUM(L18:L27)</f>
        <v>8233586424</v>
      </c>
      <c r="M17" s="9"/>
      <c r="N17" s="65">
        <f>SUM(N18:N27)</f>
        <v>7990637031</v>
      </c>
      <c r="O17" s="65">
        <f t="shared" ref="O17:Q17" si="3">SUM(O18:O27)</f>
        <v>7905261344</v>
      </c>
      <c r="P17" s="65">
        <f t="shared" si="3"/>
        <v>7905261344</v>
      </c>
      <c r="Q17" s="65">
        <f t="shared" si="3"/>
        <v>7896321798</v>
      </c>
    </row>
    <row r="18" spans="1:21" s="18" customFormat="1" x14ac:dyDescent="0.2">
      <c r="A18" s="34">
        <v>1</v>
      </c>
      <c r="B18" s="34">
        <v>1</v>
      </c>
      <c r="C18" s="34">
        <v>1</v>
      </c>
      <c r="D18" s="34">
        <v>1</v>
      </c>
      <c r="E18" s="34">
        <v>1</v>
      </c>
      <c r="F18" s="37" t="s">
        <v>39</v>
      </c>
      <c r="G18" s="35">
        <v>6402157128</v>
      </c>
      <c r="H18" s="14"/>
      <c r="I18" s="35"/>
      <c r="J18" s="52">
        <v>67200000</v>
      </c>
      <c r="K18" s="52"/>
      <c r="L18" s="109">
        <f>6469265659+192586424</f>
        <v>6661852083</v>
      </c>
      <c r="M18" s="9"/>
      <c r="N18" s="65">
        <v>6469265659</v>
      </c>
      <c r="O18" s="65">
        <v>6469265659</v>
      </c>
      <c r="P18" s="65">
        <v>6469265659</v>
      </c>
      <c r="Q18" s="65">
        <v>6469265659</v>
      </c>
      <c r="S18" s="19"/>
      <c r="T18" s="24"/>
      <c r="U18" s="24"/>
    </row>
    <row r="19" spans="1:21" x14ac:dyDescent="0.2">
      <c r="A19" s="34">
        <v>1</v>
      </c>
      <c r="B19" s="34">
        <v>1</v>
      </c>
      <c r="C19" s="34">
        <v>1</v>
      </c>
      <c r="D19" s="34">
        <v>1</v>
      </c>
      <c r="E19" s="34">
        <v>3</v>
      </c>
      <c r="F19" s="37" t="s">
        <v>20</v>
      </c>
      <c r="G19" s="35">
        <v>87466813</v>
      </c>
      <c r="H19" s="14"/>
      <c r="I19" s="52">
        <f>39808676+5000000</f>
        <v>44808676</v>
      </c>
      <c r="J19" s="52"/>
      <c r="K19" s="52"/>
      <c r="L19" s="52">
        <v>42658137</v>
      </c>
      <c r="M19" s="9"/>
      <c r="N19" s="65">
        <v>42658137</v>
      </c>
      <c r="O19" s="65">
        <v>40454064</v>
      </c>
      <c r="P19" s="65">
        <v>40454064</v>
      </c>
      <c r="Q19" s="65">
        <v>40454064</v>
      </c>
    </row>
    <row r="20" spans="1:21" x14ac:dyDescent="0.2">
      <c r="A20" s="34">
        <v>1</v>
      </c>
      <c r="B20" s="34">
        <v>1</v>
      </c>
      <c r="C20" s="34">
        <v>1</v>
      </c>
      <c r="D20" s="34">
        <v>1</v>
      </c>
      <c r="E20" s="34">
        <v>4</v>
      </c>
      <c r="F20" s="37" t="s">
        <v>40</v>
      </c>
      <c r="G20" s="35">
        <v>10103184</v>
      </c>
      <c r="H20" s="14"/>
      <c r="I20" s="52"/>
      <c r="J20" s="52"/>
      <c r="K20" s="52"/>
      <c r="L20" s="52">
        <v>10103184</v>
      </c>
      <c r="M20" s="9"/>
      <c r="N20" s="35">
        <v>9841975</v>
      </c>
      <c r="O20" s="35">
        <v>9841975</v>
      </c>
      <c r="P20" s="35">
        <v>9841975</v>
      </c>
      <c r="Q20" s="35">
        <v>9841975</v>
      </c>
    </row>
    <row r="21" spans="1:21" x14ac:dyDescent="0.2">
      <c r="A21" s="34">
        <v>1</v>
      </c>
      <c r="B21" s="34">
        <v>1</v>
      </c>
      <c r="C21" s="34">
        <v>1</v>
      </c>
      <c r="D21" s="34">
        <v>1</v>
      </c>
      <c r="E21" s="34">
        <v>5</v>
      </c>
      <c r="F21" s="37" t="s">
        <v>41</v>
      </c>
      <c r="G21" s="35">
        <v>16045068</v>
      </c>
      <c r="H21" s="14"/>
      <c r="I21" s="91">
        <f>4011306+800000+2000000+4011306</f>
        <v>10822612</v>
      </c>
      <c r="J21" s="52"/>
      <c r="K21" s="52"/>
      <c r="L21" s="52">
        <v>5222456</v>
      </c>
      <c r="M21" s="9"/>
      <c r="N21" s="52">
        <v>5222456</v>
      </c>
      <c r="O21" s="52">
        <v>4022109</v>
      </c>
      <c r="P21" s="52">
        <v>4022109</v>
      </c>
      <c r="Q21" s="52">
        <v>4022109</v>
      </c>
    </row>
    <row r="22" spans="1:21" x14ac:dyDescent="0.2">
      <c r="A22" s="34">
        <v>1</v>
      </c>
      <c r="B22" s="34">
        <v>1</v>
      </c>
      <c r="C22" s="34">
        <v>1</v>
      </c>
      <c r="D22" s="34">
        <v>1</v>
      </c>
      <c r="E22" s="34">
        <v>6</v>
      </c>
      <c r="F22" s="37" t="s">
        <v>22</v>
      </c>
      <c r="G22" s="35">
        <v>313141069</v>
      </c>
      <c r="H22" s="14"/>
      <c r="I22" s="52">
        <v>15000000</v>
      </c>
      <c r="J22" s="52">
        <f>3449713+814285</f>
        <v>4263998</v>
      </c>
      <c r="K22" s="52"/>
      <c r="L22" s="109">
        <v>302496536</v>
      </c>
      <c r="M22" s="9"/>
      <c r="N22" s="52">
        <v>302496536</v>
      </c>
      <c r="O22" s="52">
        <v>302496536</v>
      </c>
      <c r="P22" s="52">
        <v>302496536</v>
      </c>
      <c r="Q22" s="52">
        <v>301682251</v>
      </c>
    </row>
    <row r="23" spans="1:21" ht="24" x14ac:dyDescent="0.2">
      <c r="A23" s="34">
        <v>1</v>
      </c>
      <c r="B23" s="34">
        <v>1</v>
      </c>
      <c r="C23" s="34">
        <v>1</v>
      </c>
      <c r="D23" s="34">
        <v>1</v>
      </c>
      <c r="E23" s="34">
        <v>7</v>
      </c>
      <c r="F23" s="37" t="s">
        <v>21</v>
      </c>
      <c r="G23" s="35">
        <v>215095878</v>
      </c>
      <c r="H23" s="14"/>
      <c r="I23" s="52">
        <v>5200000</v>
      </c>
      <c r="J23" s="52">
        <v>576551</v>
      </c>
      <c r="K23" s="52"/>
      <c r="L23" s="109">
        <v>210472429</v>
      </c>
      <c r="M23" s="9"/>
      <c r="N23" s="52">
        <v>210472429</v>
      </c>
      <c r="O23" s="52">
        <v>209898589</v>
      </c>
      <c r="P23" s="52">
        <v>209898589</v>
      </c>
      <c r="Q23" s="52">
        <v>209898589</v>
      </c>
    </row>
    <row r="24" spans="1:21" ht="24" x14ac:dyDescent="0.2">
      <c r="A24" s="34">
        <v>1</v>
      </c>
      <c r="B24" s="34">
        <v>1</v>
      </c>
      <c r="C24" s="34">
        <v>1</v>
      </c>
      <c r="D24" s="34">
        <v>1</v>
      </c>
      <c r="E24" s="34">
        <v>8</v>
      </c>
      <c r="F24" s="37" t="s">
        <v>42</v>
      </c>
      <c r="G24" s="35">
        <v>20400000</v>
      </c>
      <c r="H24" s="14"/>
      <c r="I24" s="52">
        <v>3449713</v>
      </c>
      <c r="J24" s="52"/>
      <c r="K24" s="52"/>
      <c r="L24" s="52">
        <v>16950287</v>
      </c>
      <c r="M24" s="9"/>
      <c r="N24" s="52">
        <v>16320000</v>
      </c>
      <c r="O24" s="52">
        <v>4242570</v>
      </c>
      <c r="P24" s="52">
        <v>4242570</v>
      </c>
      <c r="Q24" s="52">
        <v>4242570</v>
      </c>
    </row>
    <row r="25" spans="1:21" x14ac:dyDescent="0.2">
      <c r="A25" s="34">
        <v>1</v>
      </c>
      <c r="B25" s="34">
        <v>1</v>
      </c>
      <c r="C25" s="34">
        <v>1</v>
      </c>
      <c r="D25" s="34">
        <v>1</v>
      </c>
      <c r="E25" s="34">
        <v>9</v>
      </c>
      <c r="F25" s="37" t="s">
        <v>24</v>
      </c>
      <c r="G25" s="35">
        <v>641445410</v>
      </c>
      <c r="H25" s="14"/>
      <c r="I25" s="52">
        <v>1390836</v>
      </c>
      <c r="J25" s="52">
        <v>39808676</v>
      </c>
      <c r="K25" s="52"/>
      <c r="L25" s="109">
        <v>679863250</v>
      </c>
      <c r="M25" s="9"/>
      <c r="N25" s="52">
        <v>649730477</v>
      </c>
      <c r="O25" s="52">
        <v>649730477</v>
      </c>
      <c r="P25" s="52">
        <v>649730477</v>
      </c>
      <c r="Q25" s="52">
        <v>645137903</v>
      </c>
    </row>
    <row r="26" spans="1:21" x14ac:dyDescent="0.2">
      <c r="A26" s="34">
        <v>1</v>
      </c>
      <c r="B26" s="34">
        <v>1</v>
      </c>
      <c r="C26" s="34">
        <v>1</v>
      </c>
      <c r="D26" s="34">
        <v>1</v>
      </c>
      <c r="E26" s="34">
        <v>10</v>
      </c>
      <c r="F26" s="37" t="s">
        <v>23</v>
      </c>
      <c r="G26" s="35">
        <v>335145450</v>
      </c>
      <c r="H26" s="14"/>
      <c r="I26" s="52">
        <v>40000000</v>
      </c>
      <c r="J26" s="52"/>
      <c r="K26" s="52"/>
      <c r="L26" s="52">
        <v>295145450</v>
      </c>
      <c r="M26" s="9"/>
      <c r="N26" s="52">
        <v>277134735</v>
      </c>
      <c r="O26" s="52">
        <v>207814738</v>
      </c>
      <c r="P26" s="52">
        <v>207814738</v>
      </c>
      <c r="Q26" s="52">
        <v>204282051</v>
      </c>
    </row>
    <row r="27" spans="1:21" ht="24" x14ac:dyDescent="0.2">
      <c r="A27" s="34">
        <v>1</v>
      </c>
      <c r="B27" s="34">
        <v>1</v>
      </c>
      <c r="C27" s="34">
        <v>1</v>
      </c>
      <c r="D27" s="34">
        <v>1</v>
      </c>
      <c r="E27" s="34">
        <v>12</v>
      </c>
      <c r="F27" s="37" t="s">
        <v>105</v>
      </c>
      <c r="G27" s="35">
        <v>0</v>
      </c>
      <c r="H27" s="14"/>
      <c r="I27" s="52"/>
      <c r="J27" s="91">
        <f>4011306+800000+4011306</f>
        <v>8822612</v>
      </c>
      <c r="K27" s="52"/>
      <c r="L27" s="52">
        <v>8822612</v>
      </c>
      <c r="M27" s="9"/>
      <c r="N27" s="35">
        <v>7494627</v>
      </c>
      <c r="O27" s="35">
        <v>7494627</v>
      </c>
      <c r="P27" s="35">
        <v>7494627</v>
      </c>
      <c r="Q27" s="35">
        <v>7494627</v>
      </c>
    </row>
    <row r="28" spans="1:21" ht="22.5" hidden="1" customHeight="1" x14ac:dyDescent="0.2">
      <c r="A28" s="34"/>
      <c r="B28" s="34"/>
      <c r="C28" s="34"/>
      <c r="D28" s="34"/>
      <c r="E28" s="34"/>
      <c r="F28" s="37"/>
      <c r="G28" s="35"/>
      <c r="H28" s="14"/>
      <c r="I28" s="52"/>
      <c r="J28" s="52"/>
      <c r="K28" s="52"/>
      <c r="L28" s="51">
        <f t="shared" ref="L28:L95" si="4">+G28-I28+J28</f>
        <v>0</v>
      </c>
      <c r="M28" s="9"/>
      <c r="N28" s="52"/>
      <c r="O28" s="52"/>
      <c r="P28" s="52"/>
      <c r="Q28" s="52"/>
    </row>
    <row r="29" spans="1:21" hidden="1" x14ac:dyDescent="0.2">
      <c r="A29" s="34"/>
      <c r="B29" s="34"/>
      <c r="C29" s="34"/>
      <c r="D29" s="34"/>
      <c r="E29" s="34"/>
      <c r="F29" s="37"/>
      <c r="G29" s="35"/>
      <c r="H29" s="14"/>
      <c r="I29" s="52"/>
      <c r="J29" s="52"/>
      <c r="K29" s="52"/>
      <c r="L29" s="51">
        <f t="shared" si="4"/>
        <v>0</v>
      </c>
      <c r="M29" s="9"/>
      <c r="N29" s="52"/>
      <c r="O29" s="52"/>
      <c r="P29" s="52"/>
      <c r="Q29" s="52"/>
    </row>
    <row r="30" spans="1:21" ht="12" customHeight="1" x14ac:dyDescent="0.2">
      <c r="A30" s="34"/>
      <c r="B30" s="34"/>
      <c r="C30" s="34"/>
      <c r="D30" s="34"/>
      <c r="E30" s="34"/>
      <c r="F30" s="37"/>
      <c r="G30" s="35"/>
      <c r="H30" s="14"/>
      <c r="I30" s="52"/>
      <c r="J30" s="52"/>
      <c r="K30" s="52"/>
      <c r="L30" s="51"/>
      <c r="M30" s="9"/>
      <c r="N30" s="52"/>
      <c r="O30" s="52"/>
      <c r="P30" s="52"/>
      <c r="Q30" s="52"/>
      <c r="S30" s="25"/>
    </row>
    <row r="31" spans="1:21" s="18" customFormat="1" ht="22.5" customHeight="1" x14ac:dyDescent="0.2">
      <c r="A31" s="33">
        <v>1</v>
      </c>
      <c r="B31" s="33">
        <v>1</v>
      </c>
      <c r="C31" s="33">
        <v>2</v>
      </c>
      <c r="D31" s="33"/>
      <c r="E31" s="33"/>
      <c r="F31" s="75" t="s">
        <v>44</v>
      </c>
      <c r="G31" s="38">
        <f>SUM(G32:G38)</f>
        <v>1685000000</v>
      </c>
      <c r="H31" s="42"/>
      <c r="I31" s="38"/>
      <c r="J31" s="52"/>
      <c r="K31" s="52"/>
      <c r="L31" s="51">
        <f>SUM(L32:L38)</f>
        <v>1685000000</v>
      </c>
      <c r="M31" s="61"/>
      <c r="N31" s="51">
        <f>SUM(N32:N38)</f>
        <v>1612103373</v>
      </c>
      <c r="O31" s="51">
        <f t="shared" ref="O31:Q31" si="5">SUM(O32:O38)</f>
        <v>1612103373</v>
      </c>
      <c r="P31" s="51">
        <f t="shared" si="5"/>
        <v>1612103373</v>
      </c>
      <c r="Q31" s="51">
        <f t="shared" si="5"/>
        <v>1612103373</v>
      </c>
      <c r="R31" s="19"/>
      <c r="S31" s="19"/>
      <c r="T31" s="24"/>
      <c r="U31" s="24"/>
    </row>
    <row r="32" spans="1:21" x14ac:dyDescent="0.2">
      <c r="A32" s="34">
        <v>1</v>
      </c>
      <c r="B32" s="34">
        <v>1</v>
      </c>
      <c r="C32" s="34">
        <v>2</v>
      </c>
      <c r="D32" s="34">
        <v>1</v>
      </c>
      <c r="E32" s="34"/>
      <c r="F32" s="37" t="s">
        <v>45</v>
      </c>
      <c r="G32" s="35">
        <v>0</v>
      </c>
      <c r="H32" s="14"/>
      <c r="I32" s="66"/>
      <c r="J32" s="52"/>
      <c r="K32" s="52"/>
      <c r="L32" s="35">
        <v>0</v>
      </c>
      <c r="M32" s="62"/>
      <c r="N32" s="35">
        <v>0</v>
      </c>
      <c r="O32" s="35">
        <v>0</v>
      </c>
      <c r="P32" s="35">
        <v>0</v>
      </c>
      <c r="Q32" s="35">
        <v>0</v>
      </c>
    </row>
    <row r="33" spans="1:21" x14ac:dyDescent="0.2">
      <c r="A33" s="34">
        <v>1</v>
      </c>
      <c r="B33" s="34">
        <v>1</v>
      </c>
      <c r="C33" s="34">
        <v>2</v>
      </c>
      <c r="D33" s="34">
        <v>2</v>
      </c>
      <c r="E33" s="33"/>
      <c r="F33" s="37" t="s">
        <v>46</v>
      </c>
      <c r="G33" s="35">
        <v>168145989</v>
      </c>
      <c r="H33" s="42"/>
      <c r="I33" s="66">
        <v>6865000</v>
      </c>
      <c r="J33" s="52"/>
      <c r="K33" s="52"/>
      <c r="L33" s="52">
        <v>161280989</v>
      </c>
      <c r="M33" s="61"/>
      <c r="N33" s="35">
        <v>160013522</v>
      </c>
      <c r="O33" s="35">
        <v>160013522</v>
      </c>
      <c r="P33" s="35">
        <v>160013522</v>
      </c>
      <c r="Q33" s="35">
        <v>160013522</v>
      </c>
    </row>
    <row r="34" spans="1:21" x14ac:dyDescent="0.2">
      <c r="A34" s="34">
        <v>1</v>
      </c>
      <c r="B34" s="34">
        <v>1</v>
      </c>
      <c r="C34" s="34">
        <v>2</v>
      </c>
      <c r="D34" s="34">
        <v>3</v>
      </c>
      <c r="E34" s="31"/>
      <c r="F34" s="37" t="s">
        <v>47</v>
      </c>
      <c r="G34" s="35">
        <v>740344090</v>
      </c>
      <c r="H34" s="14"/>
      <c r="I34" s="66">
        <v>8610000</v>
      </c>
      <c r="J34" s="52"/>
      <c r="K34" s="52"/>
      <c r="L34" s="52">
        <v>731734090</v>
      </c>
      <c r="M34" s="61"/>
      <c r="N34" s="35">
        <v>705806151</v>
      </c>
      <c r="O34" s="35">
        <v>705806151</v>
      </c>
      <c r="P34" s="35">
        <v>705806151</v>
      </c>
      <c r="Q34" s="35">
        <v>705806151</v>
      </c>
    </row>
    <row r="35" spans="1:21" s="18" customFormat="1" ht="24" x14ac:dyDescent="0.2">
      <c r="A35" s="34">
        <v>1</v>
      </c>
      <c r="B35" s="34">
        <v>1</v>
      </c>
      <c r="C35" s="34">
        <v>2</v>
      </c>
      <c r="D35" s="34">
        <v>4</v>
      </c>
      <c r="E35" s="31"/>
      <c r="F35" s="37" t="s">
        <v>48</v>
      </c>
      <c r="G35" s="35">
        <v>326721086</v>
      </c>
      <c r="H35" s="14"/>
      <c r="I35" s="53"/>
      <c r="J35" s="52">
        <v>6865000</v>
      </c>
      <c r="K35" s="52"/>
      <c r="L35" s="52">
        <v>333586086</v>
      </c>
      <c r="M35" s="59"/>
      <c r="N35" s="35">
        <v>314998500</v>
      </c>
      <c r="O35" s="35">
        <v>314998500</v>
      </c>
      <c r="P35" s="35">
        <v>314998500</v>
      </c>
      <c r="Q35" s="35">
        <v>314998500</v>
      </c>
      <c r="R35" s="19"/>
      <c r="S35" s="19"/>
      <c r="T35" s="24"/>
      <c r="U35" s="24"/>
    </row>
    <row r="36" spans="1:21" s="18" customFormat="1" ht="36" x14ac:dyDescent="0.2">
      <c r="A36" s="34">
        <v>1</v>
      </c>
      <c r="B36" s="34">
        <v>1</v>
      </c>
      <c r="C36" s="34">
        <v>2</v>
      </c>
      <c r="D36" s="34">
        <v>5</v>
      </c>
      <c r="E36" s="31"/>
      <c r="F36" s="37" t="s">
        <v>49</v>
      </c>
      <c r="G36" s="35">
        <v>41387479</v>
      </c>
      <c r="H36" s="14"/>
      <c r="I36" s="53"/>
      <c r="J36" s="52">
        <v>5154000</v>
      </c>
      <c r="K36" s="52"/>
      <c r="L36" s="52">
        <v>41387479</v>
      </c>
      <c r="M36" s="59"/>
      <c r="N36" s="35">
        <v>37486300</v>
      </c>
      <c r="O36" s="35">
        <v>37486300</v>
      </c>
      <c r="P36" s="35">
        <v>37486300</v>
      </c>
      <c r="Q36" s="35">
        <v>37486300</v>
      </c>
      <c r="R36" s="19"/>
      <c r="S36" s="19"/>
      <c r="T36" s="24"/>
      <c r="U36" s="24"/>
    </row>
    <row r="37" spans="1:21" s="18" customFormat="1" x14ac:dyDescent="0.2">
      <c r="A37" s="34">
        <v>1</v>
      </c>
      <c r="B37" s="34">
        <v>1</v>
      </c>
      <c r="C37" s="34">
        <v>2</v>
      </c>
      <c r="D37" s="34">
        <v>6</v>
      </c>
      <c r="E37" s="31"/>
      <c r="F37" s="37" t="s">
        <v>25</v>
      </c>
      <c r="G37" s="35">
        <v>245040813</v>
      </c>
      <c r="H37" s="14"/>
      <c r="I37" s="53"/>
      <c r="J37" s="52"/>
      <c r="K37" s="52"/>
      <c r="L37" s="52">
        <v>250194813</v>
      </c>
      <c r="M37" s="59"/>
      <c r="N37" s="35">
        <v>236259000</v>
      </c>
      <c r="O37" s="35">
        <v>236259000</v>
      </c>
      <c r="P37" s="35">
        <v>236259000</v>
      </c>
      <c r="Q37" s="35">
        <v>236259000</v>
      </c>
      <c r="R37" s="19"/>
      <c r="S37" s="19"/>
      <c r="T37" s="24"/>
      <c r="U37" s="24"/>
    </row>
    <row r="38" spans="1:21" s="18" customFormat="1" x14ac:dyDescent="0.2">
      <c r="A38" s="34">
        <v>1</v>
      </c>
      <c r="B38" s="34">
        <v>1</v>
      </c>
      <c r="C38" s="34">
        <v>2</v>
      </c>
      <c r="D38" s="34">
        <v>7</v>
      </c>
      <c r="E38" s="31"/>
      <c r="F38" s="37" t="s">
        <v>26</v>
      </c>
      <c r="G38" s="35">
        <v>163360543</v>
      </c>
      <c r="H38" s="14"/>
      <c r="I38" s="53"/>
      <c r="J38" s="52">
        <v>3456000</v>
      </c>
      <c r="K38" s="52"/>
      <c r="L38" s="52">
        <v>166816543</v>
      </c>
      <c r="M38" s="59"/>
      <c r="N38" s="35">
        <v>157539900</v>
      </c>
      <c r="O38" s="35">
        <v>157539900</v>
      </c>
      <c r="P38" s="35">
        <v>157539900</v>
      </c>
      <c r="Q38" s="35">
        <v>157539900</v>
      </c>
      <c r="R38" s="19"/>
      <c r="S38" s="19"/>
      <c r="T38" s="24"/>
      <c r="U38" s="24"/>
    </row>
    <row r="39" spans="1:21" s="18" customFormat="1" x14ac:dyDescent="0.2">
      <c r="A39" s="34"/>
      <c r="B39" s="34"/>
      <c r="C39" s="34"/>
      <c r="D39" s="34"/>
      <c r="E39" s="31"/>
      <c r="F39" s="37"/>
      <c r="G39" s="35"/>
      <c r="H39" s="14"/>
      <c r="I39" s="53"/>
      <c r="J39" s="52"/>
      <c r="K39" s="52"/>
      <c r="L39" s="51"/>
      <c r="M39" s="59"/>
      <c r="N39" s="35"/>
      <c r="O39" s="35"/>
      <c r="P39" s="35"/>
      <c r="Q39" s="35"/>
      <c r="R39" s="19"/>
      <c r="S39" s="19"/>
      <c r="T39" s="24"/>
      <c r="U39" s="24"/>
    </row>
    <row r="40" spans="1:21" s="18" customFormat="1" ht="36" x14ac:dyDescent="0.2">
      <c r="A40" s="33">
        <v>1</v>
      </c>
      <c r="B40" s="33">
        <v>1</v>
      </c>
      <c r="C40" s="33">
        <v>3</v>
      </c>
      <c r="D40" s="33"/>
      <c r="E40" s="31"/>
      <c r="F40" s="75" t="s">
        <v>50</v>
      </c>
      <c r="G40" s="38">
        <f>+G41</f>
        <v>465000000</v>
      </c>
      <c r="H40" s="14"/>
      <c r="I40" s="53"/>
      <c r="J40" s="51"/>
      <c r="K40" s="52"/>
      <c r="L40" s="51">
        <f>+L41</f>
        <v>787940285</v>
      </c>
      <c r="M40" s="59"/>
      <c r="N40" s="38">
        <f>SUM(N42:N46)</f>
        <v>656364619</v>
      </c>
      <c r="O40" s="38">
        <f t="shared" ref="O40:Q40" si="6">SUM(O42:O46)</f>
        <v>648767481</v>
      </c>
      <c r="P40" s="38">
        <f t="shared" si="6"/>
        <v>648767481</v>
      </c>
      <c r="Q40" s="38">
        <f t="shared" si="6"/>
        <v>648513790</v>
      </c>
      <c r="R40" s="19"/>
      <c r="S40" s="19"/>
      <c r="T40" s="24"/>
      <c r="U40" s="24"/>
    </row>
    <row r="41" spans="1:21" s="18" customFormat="1" ht="24" x14ac:dyDescent="0.2">
      <c r="A41" s="33">
        <v>1</v>
      </c>
      <c r="B41" s="33">
        <v>1</v>
      </c>
      <c r="C41" s="33">
        <v>3</v>
      </c>
      <c r="D41" s="33">
        <v>1</v>
      </c>
      <c r="E41" s="31"/>
      <c r="F41" s="75" t="s">
        <v>51</v>
      </c>
      <c r="G41" s="38">
        <f>SUM(G42:G46)</f>
        <v>465000000</v>
      </c>
      <c r="H41" s="14"/>
      <c r="I41" s="53"/>
      <c r="J41" s="52"/>
      <c r="K41" s="52"/>
      <c r="L41" s="51">
        <f>SUM(L42:L46)</f>
        <v>787940285</v>
      </c>
      <c r="M41" s="59"/>
      <c r="N41" s="38">
        <f>+N44</f>
        <v>33085159</v>
      </c>
      <c r="O41" s="38">
        <f t="shared" ref="O41:Q41" si="7">+O44</f>
        <v>25488021</v>
      </c>
      <c r="P41" s="38">
        <f t="shared" si="7"/>
        <v>25488021</v>
      </c>
      <c r="Q41" s="38">
        <f t="shared" si="7"/>
        <v>25234330</v>
      </c>
      <c r="R41" s="19"/>
      <c r="S41" s="19"/>
      <c r="T41" s="24"/>
      <c r="U41" s="24"/>
    </row>
    <row r="42" spans="1:21" s="18" customFormat="1" x14ac:dyDescent="0.2">
      <c r="A42" s="34">
        <v>1</v>
      </c>
      <c r="B42" s="34">
        <v>1</v>
      </c>
      <c r="C42" s="34">
        <v>3</v>
      </c>
      <c r="D42" s="34">
        <v>1</v>
      </c>
      <c r="E42" s="34">
        <v>1</v>
      </c>
      <c r="F42" s="37" t="s">
        <v>106</v>
      </c>
      <c r="G42" s="35">
        <v>0</v>
      </c>
      <c r="H42" s="14"/>
      <c r="I42" s="55"/>
      <c r="J42" s="55">
        <v>119473842</v>
      </c>
      <c r="K42" s="52"/>
      <c r="L42" s="35">
        <v>119473842</v>
      </c>
      <c r="M42" s="59"/>
      <c r="N42" s="35">
        <v>0</v>
      </c>
      <c r="O42" s="35">
        <v>0</v>
      </c>
      <c r="P42" s="35">
        <v>0</v>
      </c>
      <c r="Q42" s="35">
        <v>0</v>
      </c>
      <c r="R42" s="19"/>
      <c r="S42" s="19"/>
      <c r="T42" s="24"/>
      <c r="U42" s="24"/>
    </row>
    <row r="43" spans="1:21" s="18" customFormat="1" ht="24" x14ac:dyDescent="0.2">
      <c r="A43" s="34">
        <v>1</v>
      </c>
      <c r="B43" s="34">
        <v>1</v>
      </c>
      <c r="C43" s="34">
        <v>3</v>
      </c>
      <c r="D43" s="34">
        <v>1</v>
      </c>
      <c r="E43" s="34">
        <v>2</v>
      </c>
      <c r="F43" s="37" t="s">
        <v>52</v>
      </c>
      <c r="G43" s="35">
        <v>0</v>
      </c>
      <c r="H43" s="14"/>
      <c r="I43" s="55"/>
      <c r="J43" s="55"/>
      <c r="K43" s="52"/>
      <c r="L43" s="35"/>
      <c r="M43" s="59"/>
      <c r="N43" s="35">
        <v>0</v>
      </c>
      <c r="O43" s="35">
        <v>0</v>
      </c>
      <c r="P43" s="35">
        <v>0</v>
      </c>
      <c r="Q43" s="35">
        <v>0</v>
      </c>
      <c r="R43" s="19"/>
      <c r="S43" s="19"/>
      <c r="T43" s="24"/>
      <c r="U43" s="24"/>
    </row>
    <row r="44" spans="1:21" s="18" customFormat="1" ht="24" x14ac:dyDescent="0.2">
      <c r="A44" s="34">
        <v>1</v>
      </c>
      <c r="B44" s="34">
        <v>1</v>
      </c>
      <c r="C44" s="34">
        <v>3</v>
      </c>
      <c r="D44" s="34">
        <v>1</v>
      </c>
      <c r="E44" s="34">
        <v>3</v>
      </c>
      <c r="F44" s="37" t="s">
        <v>53</v>
      </c>
      <c r="G44" s="35">
        <v>39925971</v>
      </c>
      <c r="H44" s="14"/>
      <c r="I44" s="53"/>
      <c r="J44" s="52"/>
      <c r="K44" s="52"/>
      <c r="L44" s="52">
        <v>39925971</v>
      </c>
      <c r="M44" s="59"/>
      <c r="N44" s="35">
        <v>33085159</v>
      </c>
      <c r="O44" s="35">
        <v>25488021</v>
      </c>
      <c r="P44" s="35">
        <v>25488021</v>
      </c>
      <c r="Q44" s="35">
        <v>25234330</v>
      </c>
      <c r="R44" s="19"/>
      <c r="S44" s="19"/>
      <c r="T44" s="24"/>
      <c r="U44" s="24"/>
    </row>
    <row r="45" spans="1:21" s="18" customFormat="1" x14ac:dyDescent="0.2">
      <c r="A45" s="34">
        <v>1</v>
      </c>
      <c r="B45" s="34">
        <v>1</v>
      </c>
      <c r="C45" s="34">
        <v>3</v>
      </c>
      <c r="D45" s="34">
        <v>2</v>
      </c>
      <c r="E45" s="31"/>
      <c r="F45" s="37" t="s">
        <v>54</v>
      </c>
      <c r="G45" s="35">
        <v>290834534</v>
      </c>
      <c r="H45" s="14"/>
      <c r="I45" s="35">
        <v>11836333</v>
      </c>
      <c r="J45" s="52">
        <v>93863304</v>
      </c>
      <c r="K45" s="52"/>
      <c r="L45" s="52">
        <v>372861505</v>
      </c>
      <c r="M45" s="110"/>
      <c r="N45" s="35">
        <v>371945518</v>
      </c>
      <c r="O45" s="35">
        <v>371945518</v>
      </c>
      <c r="P45" s="35">
        <v>371945518</v>
      </c>
      <c r="Q45" s="35">
        <v>371945518</v>
      </c>
      <c r="R45" s="19"/>
      <c r="S45" s="19"/>
      <c r="T45" s="24"/>
      <c r="U45" s="24"/>
    </row>
    <row r="46" spans="1:21" s="18" customFormat="1" x14ac:dyDescent="0.2">
      <c r="A46" s="34">
        <v>1</v>
      </c>
      <c r="B46" s="34">
        <v>1</v>
      </c>
      <c r="C46" s="34">
        <v>3</v>
      </c>
      <c r="D46" s="34">
        <v>16</v>
      </c>
      <c r="E46" s="31"/>
      <c r="F46" s="37" t="s">
        <v>55</v>
      </c>
      <c r="G46" s="35">
        <v>134239495</v>
      </c>
      <c r="H46" s="14"/>
      <c r="I46" s="53"/>
      <c r="J46" s="35">
        <f>11836333+109603139</f>
        <v>121439472</v>
      </c>
      <c r="K46" s="52"/>
      <c r="L46" s="52">
        <v>255678967</v>
      </c>
      <c r="M46" s="59"/>
      <c r="N46" s="35">
        <v>251333942</v>
      </c>
      <c r="O46" s="35">
        <v>251333942</v>
      </c>
      <c r="P46" s="35">
        <v>251333942</v>
      </c>
      <c r="Q46" s="35">
        <v>251333942</v>
      </c>
      <c r="R46" s="19"/>
      <c r="S46" s="19"/>
      <c r="T46" s="24"/>
      <c r="U46" s="24"/>
    </row>
    <row r="47" spans="1:21" s="18" customFormat="1" x14ac:dyDescent="0.2">
      <c r="A47" s="34"/>
      <c r="B47" s="34"/>
      <c r="C47" s="34"/>
      <c r="D47" s="34"/>
      <c r="E47" s="31"/>
      <c r="F47" s="37"/>
      <c r="G47" s="35"/>
      <c r="H47" s="14"/>
      <c r="I47" s="53"/>
      <c r="J47" s="52"/>
      <c r="K47" s="52"/>
      <c r="L47" s="52"/>
      <c r="M47" s="59"/>
      <c r="N47" s="35"/>
      <c r="O47" s="35"/>
      <c r="P47" s="35"/>
      <c r="Q47" s="35"/>
      <c r="R47" s="19"/>
      <c r="S47" s="19"/>
      <c r="T47" s="24"/>
      <c r="U47" s="24"/>
    </row>
    <row r="48" spans="1:21" s="18" customFormat="1" ht="24" x14ac:dyDescent="0.2">
      <c r="A48" s="33">
        <v>1</v>
      </c>
      <c r="B48" s="33">
        <v>1</v>
      </c>
      <c r="C48" s="33">
        <v>4</v>
      </c>
      <c r="D48" s="34"/>
      <c r="E48" s="34"/>
      <c r="F48" s="75" t="s">
        <v>31</v>
      </c>
      <c r="G48" s="38">
        <v>556000000</v>
      </c>
      <c r="H48" s="14"/>
      <c r="I48" s="53">
        <v>515526709</v>
      </c>
      <c r="J48" s="52"/>
      <c r="K48" s="52"/>
      <c r="L48" s="51">
        <v>40473291</v>
      </c>
      <c r="M48" s="59"/>
      <c r="N48" s="35">
        <v>0</v>
      </c>
      <c r="O48" s="35">
        <v>0</v>
      </c>
      <c r="P48" s="35">
        <v>0</v>
      </c>
      <c r="Q48" s="35">
        <v>0</v>
      </c>
      <c r="R48" s="19"/>
      <c r="S48" s="19"/>
      <c r="T48" s="24"/>
      <c r="U48" s="24"/>
    </row>
    <row r="49" spans="1:21" s="18" customFormat="1" x14ac:dyDescent="0.2">
      <c r="A49" s="34"/>
      <c r="B49" s="34"/>
      <c r="C49" s="34"/>
      <c r="D49" s="34"/>
      <c r="E49" s="31"/>
      <c r="F49" s="37"/>
      <c r="G49" s="35"/>
      <c r="H49" s="14"/>
      <c r="I49" s="53"/>
      <c r="J49" s="52"/>
      <c r="K49" s="52"/>
      <c r="L49" s="35">
        <f t="shared" si="4"/>
        <v>0</v>
      </c>
      <c r="M49" s="59"/>
      <c r="N49" s="35"/>
      <c r="O49" s="35"/>
      <c r="P49" s="35"/>
      <c r="Q49" s="35"/>
      <c r="R49" s="19"/>
      <c r="S49" s="19"/>
      <c r="T49" s="24"/>
      <c r="U49" s="24"/>
    </row>
    <row r="50" spans="1:21" x14ac:dyDescent="0.2">
      <c r="A50" s="31"/>
      <c r="B50" s="31"/>
      <c r="C50" s="31"/>
      <c r="D50" s="31"/>
      <c r="E50" s="31"/>
      <c r="F50" s="31"/>
      <c r="G50" s="35"/>
      <c r="H50" s="14"/>
      <c r="I50" s="53"/>
      <c r="J50" s="52"/>
      <c r="K50" s="52"/>
      <c r="L50" s="35">
        <f t="shared" si="4"/>
        <v>0</v>
      </c>
      <c r="M50" s="59"/>
      <c r="N50" s="53"/>
      <c r="O50" s="53"/>
      <c r="P50" s="53"/>
      <c r="Q50" s="53"/>
    </row>
    <row r="51" spans="1:21" s="18" customFormat="1" ht="24" x14ac:dyDescent="0.2">
      <c r="A51" s="33">
        <v>2</v>
      </c>
      <c r="B51" s="33"/>
      <c r="C51" s="33"/>
      <c r="D51" s="33"/>
      <c r="E51" s="33"/>
      <c r="F51" s="75" t="s">
        <v>56</v>
      </c>
      <c r="G51" s="38">
        <f>+G52+G58</f>
        <v>2842000000</v>
      </c>
      <c r="H51" s="42"/>
      <c r="I51" s="38"/>
      <c r="J51" s="38"/>
      <c r="K51" s="38"/>
      <c r="L51" s="51">
        <f>+L52+L58</f>
        <v>2632291876</v>
      </c>
      <c r="M51" s="61"/>
      <c r="N51" s="53">
        <f>+N52+N58</f>
        <v>2385236217.5</v>
      </c>
      <c r="O51" s="53">
        <f t="shared" ref="O51:Q51" si="8">+O52+O58</f>
        <v>2166189119.0500002</v>
      </c>
      <c r="P51" s="53">
        <f t="shared" si="8"/>
        <v>1945172767.71</v>
      </c>
      <c r="Q51" s="53">
        <f t="shared" si="8"/>
        <v>1935300431.1600001</v>
      </c>
      <c r="R51" s="19"/>
      <c r="S51" s="19"/>
      <c r="T51" s="24"/>
      <c r="U51" s="24"/>
    </row>
    <row r="52" spans="1:21" ht="24" x14ac:dyDescent="0.2">
      <c r="A52" s="33">
        <v>2</v>
      </c>
      <c r="B52" s="33">
        <v>1</v>
      </c>
      <c r="C52" s="33"/>
      <c r="D52" s="33"/>
      <c r="E52" s="33"/>
      <c r="F52" s="75" t="s">
        <v>57</v>
      </c>
      <c r="G52" s="38">
        <f>+G53</f>
        <v>213000000</v>
      </c>
      <c r="H52" s="42"/>
      <c r="I52" s="64"/>
      <c r="J52" s="52"/>
      <c r="K52" s="38">
        <v>209708124</v>
      </c>
      <c r="L52" s="51">
        <f>+L53</f>
        <v>3291876</v>
      </c>
      <c r="M52" s="61"/>
      <c r="N52" s="64">
        <f>+N53</f>
        <v>0</v>
      </c>
      <c r="O52" s="64">
        <f t="shared" ref="O52:Q52" si="9">+O53</f>
        <v>0</v>
      </c>
      <c r="P52" s="64">
        <f t="shared" si="9"/>
        <v>0</v>
      </c>
      <c r="Q52" s="64">
        <f t="shared" si="9"/>
        <v>0</v>
      </c>
    </row>
    <row r="53" spans="1:21" x14ac:dyDescent="0.2">
      <c r="A53" s="33">
        <v>2</v>
      </c>
      <c r="B53" s="33">
        <v>1</v>
      </c>
      <c r="C53" s="33">
        <v>1</v>
      </c>
      <c r="D53" s="33"/>
      <c r="E53" s="33"/>
      <c r="F53" s="75" t="s">
        <v>58</v>
      </c>
      <c r="G53" s="38">
        <f>+G54</f>
        <v>213000000</v>
      </c>
      <c r="H53" s="42"/>
      <c r="I53" s="64"/>
      <c r="J53" s="52"/>
      <c r="K53" s="52"/>
      <c r="L53" s="51">
        <f>+L54</f>
        <v>3291876</v>
      </c>
      <c r="M53" s="61"/>
      <c r="N53" s="64">
        <f>+N54</f>
        <v>0</v>
      </c>
      <c r="O53" s="64">
        <f t="shared" ref="O53:Q54" si="10">+O54</f>
        <v>0</v>
      </c>
      <c r="P53" s="64">
        <f t="shared" si="10"/>
        <v>0</v>
      </c>
      <c r="Q53" s="64">
        <f t="shared" si="10"/>
        <v>0</v>
      </c>
    </row>
    <row r="54" spans="1:21" ht="36" x14ac:dyDescent="0.2">
      <c r="A54" s="34">
        <v>2</v>
      </c>
      <c r="B54" s="34">
        <v>1</v>
      </c>
      <c r="C54" s="34">
        <v>1</v>
      </c>
      <c r="D54" s="34">
        <v>3</v>
      </c>
      <c r="E54" s="34"/>
      <c r="F54" s="37" t="s">
        <v>59</v>
      </c>
      <c r="G54" s="35">
        <f>+G55</f>
        <v>213000000</v>
      </c>
      <c r="H54" s="42"/>
      <c r="I54" s="64"/>
      <c r="J54" s="52"/>
      <c r="K54" s="52"/>
      <c r="L54" s="52">
        <f>+L55</f>
        <v>3291876</v>
      </c>
      <c r="M54" s="61"/>
      <c r="N54" s="64">
        <f>+N55</f>
        <v>0</v>
      </c>
      <c r="O54" s="64">
        <f t="shared" si="10"/>
        <v>0</v>
      </c>
      <c r="P54" s="64">
        <f t="shared" si="10"/>
        <v>0</v>
      </c>
      <c r="Q54" s="64">
        <f t="shared" si="10"/>
        <v>0</v>
      </c>
    </row>
    <row r="55" spans="1:21" ht="36" x14ac:dyDescent="0.2">
      <c r="A55" s="34">
        <v>2</v>
      </c>
      <c r="B55" s="34">
        <v>1</v>
      </c>
      <c r="C55" s="34">
        <v>1</v>
      </c>
      <c r="D55" s="34">
        <v>3</v>
      </c>
      <c r="E55" s="34">
        <v>8</v>
      </c>
      <c r="F55" s="37" t="s">
        <v>107</v>
      </c>
      <c r="G55" s="35">
        <v>213000000</v>
      </c>
      <c r="H55" s="42"/>
      <c r="I55" s="52">
        <v>209708124</v>
      </c>
      <c r="J55" s="52"/>
      <c r="K55" s="52"/>
      <c r="L55" s="52">
        <v>3291876</v>
      </c>
      <c r="M55" s="61"/>
      <c r="N55" s="64">
        <v>0</v>
      </c>
      <c r="O55" s="64">
        <v>0</v>
      </c>
      <c r="P55" s="64">
        <v>0</v>
      </c>
      <c r="Q55" s="64">
        <v>0</v>
      </c>
    </row>
    <row r="56" spans="1:21" x14ac:dyDescent="0.2">
      <c r="A56" s="33"/>
      <c r="B56" s="33"/>
      <c r="C56" s="33"/>
      <c r="D56" s="33"/>
      <c r="E56" s="33"/>
      <c r="F56" s="75"/>
      <c r="G56" s="38"/>
      <c r="H56" s="42"/>
      <c r="I56" s="64"/>
      <c r="J56" s="52"/>
      <c r="K56" s="52"/>
      <c r="L56" s="35">
        <f t="shared" si="4"/>
        <v>0</v>
      </c>
      <c r="M56" s="61"/>
      <c r="N56" s="64"/>
      <c r="O56" s="64"/>
      <c r="P56" s="64"/>
      <c r="Q56" s="64"/>
    </row>
    <row r="57" spans="1:21" x14ac:dyDescent="0.2">
      <c r="A57" s="33"/>
      <c r="B57" s="33"/>
      <c r="C57" s="33"/>
      <c r="D57" s="33"/>
      <c r="E57" s="33"/>
      <c r="F57" s="75"/>
      <c r="G57" s="38"/>
      <c r="H57" s="42"/>
      <c r="I57" s="64"/>
      <c r="J57" s="52"/>
      <c r="K57" s="52"/>
      <c r="L57" s="35">
        <f t="shared" si="4"/>
        <v>0</v>
      </c>
      <c r="M57" s="61"/>
      <c r="N57" s="64"/>
      <c r="O57" s="64"/>
      <c r="P57" s="64"/>
      <c r="Q57" s="64"/>
    </row>
    <row r="58" spans="1:21" ht="24" x14ac:dyDescent="0.2">
      <c r="A58" s="33">
        <v>2</v>
      </c>
      <c r="B58" s="33">
        <v>2</v>
      </c>
      <c r="C58" s="33"/>
      <c r="D58" s="33"/>
      <c r="E58" s="33"/>
      <c r="F58" s="75" t="s">
        <v>60</v>
      </c>
      <c r="G58" s="38">
        <f>+G59+G71</f>
        <v>2629000000</v>
      </c>
      <c r="H58" s="42"/>
      <c r="I58" s="38"/>
      <c r="J58" s="38"/>
      <c r="K58" s="38"/>
      <c r="L58" s="51">
        <f>+L59+L71</f>
        <v>2629000000</v>
      </c>
      <c r="M58" s="61"/>
      <c r="N58" s="53">
        <f>+N59+N71</f>
        <v>2385236217.5</v>
      </c>
      <c r="O58" s="53">
        <f t="shared" ref="O58:Q58" si="11">+O59+O71</f>
        <v>2166189119.0500002</v>
      </c>
      <c r="P58" s="53">
        <f t="shared" si="11"/>
        <v>1945172767.71</v>
      </c>
      <c r="Q58" s="53">
        <f t="shared" si="11"/>
        <v>1935300431.1600001</v>
      </c>
    </row>
    <row r="59" spans="1:21" s="18" customFormat="1" x14ac:dyDescent="0.2">
      <c r="A59" s="33">
        <v>2</v>
      </c>
      <c r="B59" s="33">
        <v>2</v>
      </c>
      <c r="C59" s="33">
        <v>1</v>
      </c>
      <c r="D59" s="33"/>
      <c r="E59" s="33"/>
      <c r="F59" s="75" t="s">
        <v>19</v>
      </c>
      <c r="G59" s="35">
        <f>+G60+G62+G66</f>
        <v>187500000</v>
      </c>
      <c r="H59" s="14"/>
      <c r="I59" s="33"/>
      <c r="J59" s="38"/>
      <c r="K59" s="38"/>
      <c r="L59" s="51">
        <f>+L60+L62+L66</f>
        <v>187000000</v>
      </c>
      <c r="M59" s="9"/>
      <c r="N59" s="35">
        <f>+N60+N62+N66</f>
        <v>91420619.400000006</v>
      </c>
      <c r="O59" s="35">
        <f t="shared" ref="O59:Q59" si="12">+O60+O62+O66</f>
        <v>67572938.090000004</v>
      </c>
      <c r="P59" s="35">
        <f t="shared" si="12"/>
        <v>28615199.84</v>
      </c>
      <c r="Q59" s="35">
        <f t="shared" si="12"/>
        <v>27560413.199999999</v>
      </c>
      <c r="R59" s="19"/>
      <c r="S59" s="19"/>
      <c r="T59" s="24"/>
      <c r="U59" s="24"/>
    </row>
    <row r="60" spans="1:21" s="18" customFormat="1" ht="36" customHeight="1" x14ac:dyDescent="0.2">
      <c r="A60" s="34">
        <v>2</v>
      </c>
      <c r="B60" s="34">
        <v>2</v>
      </c>
      <c r="C60" s="34">
        <v>1</v>
      </c>
      <c r="D60" s="34">
        <v>2</v>
      </c>
      <c r="E60" s="33"/>
      <c r="F60" s="37" t="s">
        <v>61</v>
      </c>
      <c r="G60" s="35">
        <f>+G61</f>
        <v>16000000</v>
      </c>
      <c r="H60" s="14"/>
      <c r="I60" s="66"/>
      <c r="J60" s="52"/>
      <c r="K60" s="52"/>
      <c r="L60" s="52">
        <f>+L61</f>
        <v>16000000</v>
      </c>
      <c r="M60" s="61"/>
      <c r="N60" s="52">
        <f>+N61</f>
        <v>15071207.199999999</v>
      </c>
      <c r="O60" s="52">
        <f t="shared" ref="O60:Q60" si="13">+O61</f>
        <v>12226788.970000001</v>
      </c>
      <c r="P60" s="52">
        <f t="shared" si="13"/>
        <v>10238424.84</v>
      </c>
      <c r="Q60" s="52">
        <f t="shared" si="13"/>
        <v>9183638.1999999993</v>
      </c>
      <c r="R60" s="19"/>
      <c r="S60" s="19"/>
      <c r="T60" s="24"/>
      <c r="U60" s="24"/>
    </row>
    <row r="61" spans="1:21" s="18" customFormat="1" ht="36" customHeight="1" x14ac:dyDescent="0.2">
      <c r="A61" s="34">
        <v>2</v>
      </c>
      <c r="B61" s="34">
        <v>2</v>
      </c>
      <c r="C61" s="34">
        <v>1</v>
      </c>
      <c r="D61" s="34">
        <v>2</v>
      </c>
      <c r="E61" s="33">
        <v>8</v>
      </c>
      <c r="F61" s="37" t="s">
        <v>108</v>
      </c>
      <c r="G61" s="35">
        <v>16000000</v>
      </c>
      <c r="H61" s="14"/>
      <c r="I61" s="66"/>
      <c r="J61" s="52"/>
      <c r="K61" s="52"/>
      <c r="L61" s="35">
        <v>16000000</v>
      </c>
      <c r="M61" s="61"/>
      <c r="N61" s="52">
        <v>15071207.199999999</v>
      </c>
      <c r="O61" s="52">
        <v>12226788.970000001</v>
      </c>
      <c r="P61" s="52">
        <v>10238424.84</v>
      </c>
      <c r="Q61" s="52">
        <v>9183638.1999999993</v>
      </c>
      <c r="R61" s="19"/>
      <c r="S61" s="19"/>
      <c r="T61" s="24"/>
      <c r="U61" s="24"/>
    </row>
    <row r="62" spans="1:21" s="18" customFormat="1" ht="50.25" customHeight="1" x14ac:dyDescent="0.2">
      <c r="A62" s="34">
        <v>2</v>
      </c>
      <c r="B62" s="34">
        <v>2</v>
      </c>
      <c r="C62" s="34">
        <v>1</v>
      </c>
      <c r="D62" s="34">
        <v>3</v>
      </c>
      <c r="E62" s="33"/>
      <c r="F62" s="37" t="s">
        <v>62</v>
      </c>
      <c r="G62" s="35">
        <f>+G63+G64+G65</f>
        <v>119000000</v>
      </c>
      <c r="H62" s="14"/>
      <c r="I62" s="66"/>
      <c r="J62" s="52"/>
      <c r="K62" s="52"/>
      <c r="L62" s="52">
        <f>+L63+L64+L65</f>
        <v>118439400</v>
      </c>
      <c r="M62" s="61"/>
      <c r="N62" s="52">
        <f>+N63+N64+N65</f>
        <v>55211412.200000003</v>
      </c>
      <c r="O62" s="52">
        <f t="shared" ref="O62:Q62" si="14">+O63+O64+O65</f>
        <v>35741597.269999996</v>
      </c>
      <c r="P62" s="52">
        <f t="shared" si="14"/>
        <v>7521775</v>
      </c>
      <c r="Q62" s="52">
        <f t="shared" si="14"/>
        <v>7521775</v>
      </c>
      <c r="R62" s="19"/>
      <c r="S62" s="19"/>
      <c r="T62" s="24"/>
      <c r="U62" s="24"/>
    </row>
    <row r="63" spans="1:21" s="18" customFormat="1" ht="55.5" customHeight="1" x14ac:dyDescent="0.2">
      <c r="A63" s="34">
        <v>2</v>
      </c>
      <c r="B63" s="34">
        <v>2</v>
      </c>
      <c r="C63" s="34">
        <v>1</v>
      </c>
      <c r="D63" s="34">
        <v>3</v>
      </c>
      <c r="E63" s="33">
        <v>2</v>
      </c>
      <c r="F63" s="37" t="s">
        <v>109</v>
      </c>
      <c r="G63" s="35">
        <v>102000000</v>
      </c>
      <c r="H63" s="14"/>
      <c r="I63" s="66">
        <v>500000</v>
      </c>
      <c r="J63" s="52"/>
      <c r="K63" s="52"/>
      <c r="L63" s="35">
        <v>101500000</v>
      </c>
      <c r="M63" s="61"/>
      <c r="N63" s="52">
        <v>40012268.200000003</v>
      </c>
      <c r="O63" s="52">
        <v>31042453.27</v>
      </c>
      <c r="P63" s="52">
        <v>4015600</v>
      </c>
      <c r="Q63" s="52">
        <v>4015600</v>
      </c>
      <c r="R63" s="19"/>
      <c r="S63" s="19"/>
      <c r="T63" s="24"/>
      <c r="U63" s="24"/>
    </row>
    <row r="64" spans="1:21" s="18" customFormat="1" ht="39.75" customHeight="1" x14ac:dyDescent="0.2">
      <c r="A64" s="34">
        <v>2</v>
      </c>
      <c r="B64" s="34">
        <v>2</v>
      </c>
      <c r="C64" s="34">
        <v>1</v>
      </c>
      <c r="D64" s="34">
        <v>3</v>
      </c>
      <c r="E64" s="33">
        <v>3</v>
      </c>
      <c r="F64" s="37" t="s">
        <v>110</v>
      </c>
      <c r="G64" s="35">
        <v>17000000</v>
      </c>
      <c r="H64" s="14"/>
      <c r="I64" s="66">
        <v>560600</v>
      </c>
      <c r="J64" s="52"/>
      <c r="K64" s="111"/>
      <c r="L64" s="35">
        <v>16439400</v>
      </c>
      <c r="M64" s="61"/>
      <c r="N64" s="52">
        <v>15199144</v>
      </c>
      <c r="O64" s="52">
        <v>4699144</v>
      </c>
      <c r="P64" s="52">
        <v>3506175</v>
      </c>
      <c r="Q64" s="52">
        <v>3506175</v>
      </c>
      <c r="R64" s="19"/>
      <c r="S64" s="19"/>
      <c r="T64" s="24"/>
      <c r="U64" s="24"/>
    </row>
    <row r="65" spans="1:21" s="18" customFormat="1" ht="48" customHeight="1" x14ac:dyDescent="0.2">
      <c r="A65" s="34">
        <v>2</v>
      </c>
      <c r="B65" s="34">
        <v>2</v>
      </c>
      <c r="C65" s="34">
        <v>1</v>
      </c>
      <c r="D65" s="34">
        <v>3</v>
      </c>
      <c r="E65" s="33">
        <v>5</v>
      </c>
      <c r="F65" s="37" t="s">
        <v>111</v>
      </c>
      <c r="G65" s="35">
        <v>0</v>
      </c>
      <c r="H65" s="14"/>
      <c r="I65" s="66"/>
      <c r="J65" s="52">
        <v>500000</v>
      </c>
      <c r="K65" s="52"/>
      <c r="L65" s="35">
        <v>500000</v>
      </c>
      <c r="M65" s="61"/>
      <c r="N65" s="52">
        <v>0</v>
      </c>
      <c r="O65" s="52">
        <v>0</v>
      </c>
      <c r="P65" s="52">
        <v>0</v>
      </c>
      <c r="Q65" s="52">
        <v>0</v>
      </c>
      <c r="R65" s="19"/>
      <c r="S65" s="19"/>
      <c r="T65" s="24"/>
      <c r="U65" s="24"/>
    </row>
    <row r="66" spans="1:21" s="18" customFormat="1" ht="27.75" customHeight="1" x14ac:dyDescent="0.2">
      <c r="A66" s="34">
        <v>2</v>
      </c>
      <c r="B66" s="34">
        <v>2</v>
      </c>
      <c r="C66" s="34">
        <v>1</v>
      </c>
      <c r="D66" s="34">
        <v>4</v>
      </c>
      <c r="E66" s="33"/>
      <c r="F66" s="37" t="s">
        <v>63</v>
      </c>
      <c r="G66" s="35">
        <f>+G67+G68+G69</f>
        <v>52500000</v>
      </c>
      <c r="H66" s="14"/>
      <c r="I66" s="66"/>
      <c r="J66" s="52"/>
      <c r="K66" s="52"/>
      <c r="L66" s="51">
        <f>+L67+L68+L69</f>
        <v>52560600</v>
      </c>
      <c r="M66" s="61"/>
      <c r="N66" s="52">
        <f>+N67+N68+N69</f>
        <v>21138000</v>
      </c>
      <c r="O66" s="52">
        <f t="shared" ref="O66:Q66" si="15">+O67+O68+O69</f>
        <v>19604551.850000001</v>
      </c>
      <c r="P66" s="52">
        <f t="shared" si="15"/>
        <v>10855000</v>
      </c>
      <c r="Q66" s="52">
        <f t="shared" si="15"/>
        <v>10855000</v>
      </c>
      <c r="R66" s="19"/>
      <c r="S66" s="19"/>
      <c r="T66" s="24"/>
      <c r="U66" s="24"/>
    </row>
    <row r="67" spans="1:21" s="18" customFormat="1" ht="42.75" customHeight="1" x14ac:dyDescent="0.2">
      <c r="A67" s="34">
        <v>2</v>
      </c>
      <c r="B67" s="34">
        <v>2</v>
      </c>
      <c r="C67" s="34">
        <v>1</v>
      </c>
      <c r="D67" s="34">
        <v>4</v>
      </c>
      <c r="E67" s="33">
        <v>2</v>
      </c>
      <c r="F67" s="37" t="s">
        <v>112</v>
      </c>
      <c r="G67" s="35">
        <v>23000000</v>
      </c>
      <c r="H67" s="14"/>
      <c r="I67" s="66"/>
      <c r="J67" s="52">
        <v>60600</v>
      </c>
      <c r="K67" s="52"/>
      <c r="L67" s="35">
        <v>32793600</v>
      </c>
      <c r="M67" s="61"/>
      <c r="N67" s="52">
        <v>21138000</v>
      </c>
      <c r="O67" s="52">
        <v>19604551.850000001</v>
      </c>
      <c r="P67" s="52">
        <v>10855000</v>
      </c>
      <c r="Q67" s="52">
        <v>10855000</v>
      </c>
      <c r="R67" s="19"/>
      <c r="S67" s="19"/>
      <c r="T67" s="24"/>
      <c r="U67" s="24"/>
    </row>
    <row r="68" spans="1:21" s="18" customFormat="1" ht="27.75" customHeight="1" x14ac:dyDescent="0.2">
      <c r="A68" s="34">
        <v>2</v>
      </c>
      <c r="B68" s="34">
        <v>2</v>
      </c>
      <c r="C68" s="34">
        <v>1</v>
      </c>
      <c r="D68" s="34">
        <v>4</v>
      </c>
      <c r="E68" s="33">
        <v>3</v>
      </c>
      <c r="F68" s="37" t="s">
        <v>113</v>
      </c>
      <c r="G68" s="35">
        <v>3500000</v>
      </c>
      <c r="H68" s="14"/>
      <c r="I68" s="66"/>
      <c r="J68" s="52"/>
      <c r="K68" s="52"/>
      <c r="L68" s="35">
        <v>0</v>
      </c>
      <c r="M68" s="61"/>
      <c r="N68" s="52">
        <v>0</v>
      </c>
      <c r="O68" s="52">
        <v>0</v>
      </c>
      <c r="P68" s="52">
        <v>0</v>
      </c>
      <c r="Q68" s="52">
        <v>0</v>
      </c>
      <c r="R68" s="19"/>
      <c r="S68" s="19"/>
      <c r="T68" s="24"/>
      <c r="U68" s="24"/>
    </row>
    <row r="69" spans="1:21" s="18" customFormat="1" ht="36.75" customHeight="1" x14ac:dyDescent="0.2">
      <c r="A69" s="34">
        <v>2</v>
      </c>
      <c r="B69" s="34">
        <v>2</v>
      </c>
      <c r="C69" s="34">
        <v>1</v>
      </c>
      <c r="D69" s="34">
        <v>4</v>
      </c>
      <c r="E69" s="33">
        <v>7</v>
      </c>
      <c r="F69" s="37" t="s">
        <v>114</v>
      </c>
      <c r="G69" s="35">
        <v>26000000</v>
      </c>
      <c r="H69" s="14"/>
      <c r="I69" s="66"/>
      <c r="J69" s="52"/>
      <c r="K69" s="52"/>
      <c r="L69" s="35">
        <v>19767000</v>
      </c>
      <c r="M69" s="61"/>
      <c r="N69" s="52">
        <v>0</v>
      </c>
      <c r="O69" s="52">
        <v>0</v>
      </c>
      <c r="P69" s="52">
        <v>0</v>
      </c>
      <c r="Q69" s="52">
        <v>0</v>
      </c>
      <c r="R69" s="19"/>
      <c r="S69" s="19"/>
      <c r="T69" s="24"/>
      <c r="U69" s="24"/>
    </row>
    <row r="70" spans="1:21" s="18" customFormat="1" ht="15" customHeight="1" x14ac:dyDescent="0.2">
      <c r="A70" s="34"/>
      <c r="B70" s="34"/>
      <c r="C70" s="34"/>
      <c r="D70" s="34"/>
      <c r="E70" s="33"/>
      <c r="F70" s="37"/>
      <c r="G70" s="35"/>
      <c r="H70" s="14"/>
      <c r="I70" s="64"/>
      <c r="J70" s="52"/>
      <c r="K70" s="52"/>
      <c r="L70" s="35"/>
      <c r="M70" s="61"/>
      <c r="N70" s="35"/>
      <c r="O70" s="35"/>
      <c r="P70" s="35"/>
      <c r="Q70" s="35"/>
      <c r="R70" s="19"/>
      <c r="S70" s="19"/>
      <c r="T70" s="93"/>
      <c r="U70" s="24"/>
    </row>
    <row r="71" spans="1:21" s="18" customFormat="1" ht="15" customHeight="1" x14ac:dyDescent="0.2">
      <c r="A71" s="33">
        <v>2</v>
      </c>
      <c r="B71" s="33">
        <v>2</v>
      </c>
      <c r="C71" s="33">
        <v>2</v>
      </c>
      <c r="D71" s="33"/>
      <c r="E71" s="33"/>
      <c r="F71" s="75" t="s">
        <v>64</v>
      </c>
      <c r="G71" s="38">
        <f>+G72+G74+G80+G83+G89+G93</f>
        <v>2441500000</v>
      </c>
      <c r="H71" s="14"/>
      <c r="I71" s="64"/>
      <c r="J71" s="64"/>
      <c r="K71" s="64"/>
      <c r="L71" s="51">
        <f>+L72+L74+L80+L83+L89+L93</f>
        <v>2442000000</v>
      </c>
      <c r="M71" s="61"/>
      <c r="N71" s="35">
        <f>+N72+N74+N80+N83+N89+N93</f>
        <v>2293815598.0999999</v>
      </c>
      <c r="O71" s="35">
        <f t="shared" ref="O71:Q71" si="16">+O72+O74+O80+O83+O89+O93</f>
        <v>2098616180.96</v>
      </c>
      <c r="P71" s="35">
        <f t="shared" si="16"/>
        <v>1916557567.8700001</v>
      </c>
      <c r="Q71" s="35">
        <f t="shared" si="16"/>
        <v>1907740017.96</v>
      </c>
      <c r="R71" s="19"/>
      <c r="S71" s="19"/>
      <c r="T71" s="24"/>
      <c r="U71" s="24"/>
    </row>
    <row r="72" spans="1:21" s="18" customFormat="1" ht="27" customHeight="1" x14ac:dyDescent="0.2">
      <c r="A72" s="34">
        <v>2</v>
      </c>
      <c r="B72" s="34">
        <v>2</v>
      </c>
      <c r="C72" s="34">
        <v>2</v>
      </c>
      <c r="D72" s="34">
        <v>5</v>
      </c>
      <c r="E72" s="33"/>
      <c r="F72" s="37" t="s">
        <v>65</v>
      </c>
      <c r="G72" s="35">
        <f>+G73</f>
        <v>320000000</v>
      </c>
      <c r="H72" s="41"/>
      <c r="I72" s="66"/>
      <c r="J72" s="52"/>
      <c r="K72" s="52"/>
      <c r="L72" s="52">
        <f>+L73</f>
        <v>0</v>
      </c>
      <c r="M72" s="61"/>
      <c r="N72" s="52">
        <f>+N73</f>
        <v>0</v>
      </c>
      <c r="O72" s="52">
        <f t="shared" ref="O72:Q72" si="17">+O73</f>
        <v>0</v>
      </c>
      <c r="P72" s="52">
        <f t="shared" si="17"/>
        <v>0</v>
      </c>
      <c r="Q72" s="52">
        <f t="shared" si="17"/>
        <v>0</v>
      </c>
      <c r="R72" s="19"/>
      <c r="S72" s="19"/>
      <c r="T72" s="24"/>
      <c r="U72" s="24"/>
    </row>
    <row r="73" spans="1:21" s="18" customFormat="1" ht="27" customHeight="1" x14ac:dyDescent="0.2">
      <c r="A73" s="34">
        <v>2</v>
      </c>
      <c r="B73" s="34">
        <v>2</v>
      </c>
      <c r="C73" s="34">
        <v>2</v>
      </c>
      <c r="D73" s="34">
        <v>5</v>
      </c>
      <c r="E73" s="33">
        <v>4</v>
      </c>
      <c r="F73" s="37" t="s">
        <v>115</v>
      </c>
      <c r="G73" s="35">
        <v>320000000</v>
      </c>
      <c r="H73" s="41"/>
      <c r="I73" s="66">
        <f>207017011+69996533</f>
        <v>277013544</v>
      </c>
      <c r="J73" s="66"/>
      <c r="K73" s="52"/>
      <c r="L73" s="35">
        <v>0</v>
      </c>
      <c r="M73" s="61"/>
      <c r="N73" s="52">
        <v>0</v>
      </c>
      <c r="O73" s="52">
        <v>0</v>
      </c>
      <c r="P73" s="52">
        <v>0</v>
      </c>
      <c r="Q73" s="52">
        <v>0</v>
      </c>
      <c r="R73" s="19"/>
      <c r="S73" s="19"/>
      <c r="T73" s="24"/>
      <c r="U73" s="24"/>
    </row>
    <row r="74" spans="1:21" ht="73.5" customHeight="1" x14ac:dyDescent="0.2">
      <c r="A74" s="34">
        <v>2</v>
      </c>
      <c r="B74" s="34">
        <v>2</v>
      </c>
      <c r="C74" s="34">
        <v>2</v>
      </c>
      <c r="D74" s="34">
        <v>6</v>
      </c>
      <c r="E74" s="33"/>
      <c r="F74" s="37" t="s">
        <v>66</v>
      </c>
      <c r="G74" s="35">
        <f>+G75+G76+G77+G78+G79</f>
        <v>341700000</v>
      </c>
      <c r="H74" s="41"/>
      <c r="I74" s="66"/>
      <c r="J74" s="52"/>
      <c r="K74" s="52"/>
      <c r="L74" s="52">
        <f>SUM(L75:L79)</f>
        <v>181700000</v>
      </c>
      <c r="M74" s="61"/>
      <c r="N74" s="35">
        <f>+N75+N76+N77+N78+N79</f>
        <v>160157100</v>
      </c>
      <c r="O74" s="35">
        <f t="shared" ref="O74:Q74" si="18">+O75+O76+O77+O78+O79</f>
        <v>137174770</v>
      </c>
      <c r="P74" s="35">
        <f t="shared" si="18"/>
        <v>137174770</v>
      </c>
      <c r="Q74" s="35">
        <f t="shared" si="18"/>
        <v>137174770</v>
      </c>
      <c r="T74" s="96"/>
      <c r="U74" s="97"/>
    </row>
    <row r="75" spans="1:21" ht="45.75" customHeight="1" x14ac:dyDescent="0.2">
      <c r="A75" s="34">
        <v>2</v>
      </c>
      <c r="B75" s="34">
        <v>2</v>
      </c>
      <c r="C75" s="34">
        <v>2</v>
      </c>
      <c r="D75" s="34">
        <v>6</v>
      </c>
      <c r="E75" s="33">
        <v>3</v>
      </c>
      <c r="F75" s="37" t="s">
        <v>116</v>
      </c>
      <c r="G75" s="35">
        <v>2000000</v>
      </c>
      <c r="H75" s="41"/>
      <c r="I75" s="66"/>
      <c r="J75" s="52"/>
      <c r="K75" s="52"/>
      <c r="L75" s="52">
        <v>2000000</v>
      </c>
      <c r="M75" s="61"/>
      <c r="N75" s="35">
        <v>61600</v>
      </c>
      <c r="O75" s="35">
        <v>61600</v>
      </c>
      <c r="P75" s="35">
        <v>61600</v>
      </c>
      <c r="Q75" s="35">
        <v>61600</v>
      </c>
      <c r="T75" s="93"/>
      <c r="U75" s="94"/>
    </row>
    <row r="76" spans="1:21" ht="41.25" customHeight="1" x14ac:dyDescent="0.2">
      <c r="A76" s="34">
        <v>2</v>
      </c>
      <c r="B76" s="34">
        <v>2</v>
      </c>
      <c r="C76" s="34">
        <v>2</v>
      </c>
      <c r="D76" s="34">
        <v>6</v>
      </c>
      <c r="E76" s="33">
        <v>4</v>
      </c>
      <c r="F76" s="37" t="s">
        <v>117</v>
      </c>
      <c r="G76" s="35">
        <v>3000000</v>
      </c>
      <c r="H76" s="41"/>
      <c r="I76" s="66"/>
      <c r="J76" s="52"/>
      <c r="K76" s="52"/>
      <c r="L76" s="52">
        <v>3000000</v>
      </c>
      <c r="M76" s="61"/>
      <c r="N76" s="35">
        <v>95500</v>
      </c>
      <c r="O76" s="35">
        <v>95500</v>
      </c>
      <c r="P76" s="35">
        <v>95500</v>
      </c>
      <c r="Q76" s="35">
        <v>95500</v>
      </c>
      <c r="T76" s="93"/>
      <c r="U76" s="94"/>
    </row>
    <row r="77" spans="1:21" ht="32.25" customHeight="1" x14ac:dyDescent="0.2">
      <c r="A77" s="34">
        <v>2</v>
      </c>
      <c r="B77" s="34">
        <v>2</v>
      </c>
      <c r="C77" s="34">
        <v>2</v>
      </c>
      <c r="D77" s="34">
        <v>6</v>
      </c>
      <c r="E77" s="33">
        <v>5</v>
      </c>
      <c r="F77" s="37" t="s">
        <v>118</v>
      </c>
      <c r="G77" s="35">
        <v>10000000</v>
      </c>
      <c r="H77" s="41"/>
      <c r="I77" s="66"/>
      <c r="J77" s="52"/>
      <c r="K77" s="52"/>
      <c r="L77" s="52">
        <v>10000000</v>
      </c>
      <c r="M77" s="61"/>
      <c r="N77" s="35">
        <v>0</v>
      </c>
      <c r="O77" s="35">
        <v>0</v>
      </c>
      <c r="P77" s="35">
        <v>0</v>
      </c>
      <c r="Q77" s="35">
        <v>0</v>
      </c>
      <c r="T77" s="93"/>
      <c r="U77" s="94"/>
    </row>
    <row r="78" spans="1:21" ht="38.25" customHeight="1" x14ac:dyDescent="0.2">
      <c r="A78" s="34">
        <v>2</v>
      </c>
      <c r="B78" s="34">
        <v>2</v>
      </c>
      <c r="C78" s="34">
        <v>2</v>
      </c>
      <c r="D78" s="34">
        <v>6</v>
      </c>
      <c r="E78" s="33">
        <v>8</v>
      </c>
      <c r="F78" s="37" t="s">
        <v>119</v>
      </c>
      <c r="G78" s="35">
        <v>166700000</v>
      </c>
      <c r="H78" s="41"/>
      <c r="I78" s="66">
        <v>160000000</v>
      </c>
      <c r="J78" s="52"/>
      <c r="K78" s="52"/>
      <c r="L78" s="52">
        <v>0</v>
      </c>
      <c r="M78" s="61"/>
      <c r="N78" s="35">
        <v>0</v>
      </c>
      <c r="O78" s="35">
        <v>0</v>
      </c>
      <c r="P78" s="35">
        <v>0</v>
      </c>
      <c r="Q78" s="35">
        <v>0</v>
      </c>
      <c r="T78" s="93"/>
      <c r="U78" s="94"/>
    </row>
    <row r="79" spans="1:21" ht="41.25" customHeight="1" x14ac:dyDescent="0.2">
      <c r="A79" s="34">
        <v>2</v>
      </c>
      <c r="B79" s="34">
        <v>2</v>
      </c>
      <c r="C79" s="34">
        <v>2</v>
      </c>
      <c r="D79" s="34">
        <v>6</v>
      </c>
      <c r="E79" s="33">
        <v>9</v>
      </c>
      <c r="F79" s="37" t="s">
        <v>120</v>
      </c>
      <c r="G79" s="35">
        <v>160000000</v>
      </c>
      <c r="H79" s="41"/>
      <c r="I79" s="66"/>
      <c r="J79" s="52"/>
      <c r="K79" s="52"/>
      <c r="L79" s="52">
        <v>166700000</v>
      </c>
      <c r="M79" s="61"/>
      <c r="N79" s="35">
        <v>160000000</v>
      </c>
      <c r="O79" s="35">
        <v>137017670</v>
      </c>
      <c r="P79" s="35">
        <v>137017670</v>
      </c>
      <c r="Q79" s="35">
        <v>137017670</v>
      </c>
      <c r="T79" s="93"/>
      <c r="U79" s="94"/>
    </row>
    <row r="80" spans="1:21" ht="53.25" customHeight="1" x14ac:dyDescent="0.2">
      <c r="A80" s="34">
        <v>2</v>
      </c>
      <c r="B80" s="34">
        <v>2</v>
      </c>
      <c r="C80" s="34">
        <v>2</v>
      </c>
      <c r="D80" s="34">
        <v>7</v>
      </c>
      <c r="E80" s="33"/>
      <c r="F80" s="37" t="s">
        <v>67</v>
      </c>
      <c r="G80" s="35">
        <f>+G81+G82</f>
        <v>367800000</v>
      </c>
      <c r="H80" s="41"/>
      <c r="I80" s="66"/>
      <c r="J80" s="52"/>
      <c r="K80" s="52"/>
      <c r="L80" s="52">
        <f>+L81+L82</f>
        <v>383133273</v>
      </c>
      <c r="M80" s="61"/>
      <c r="N80" s="52">
        <f>+N81+N82</f>
        <v>383133273</v>
      </c>
      <c r="O80" s="52">
        <f t="shared" ref="O80:Q80" si="19">+O81+O82</f>
        <v>379554599</v>
      </c>
      <c r="P80" s="52">
        <f t="shared" si="19"/>
        <v>378965264</v>
      </c>
      <c r="Q80" s="52">
        <f t="shared" si="19"/>
        <v>378965264</v>
      </c>
    </row>
    <row r="81" spans="1:21" ht="33" customHeight="1" x14ac:dyDescent="0.2">
      <c r="A81" s="34">
        <v>2</v>
      </c>
      <c r="B81" s="34">
        <v>2</v>
      </c>
      <c r="C81" s="34">
        <v>2</v>
      </c>
      <c r="D81" s="34">
        <v>7</v>
      </c>
      <c r="E81" s="33">
        <v>1</v>
      </c>
      <c r="F81" s="37" t="s">
        <v>121</v>
      </c>
      <c r="G81" s="35">
        <v>136800000</v>
      </c>
      <c r="H81" s="41"/>
      <c r="I81" s="66"/>
      <c r="J81" s="52">
        <v>333273</v>
      </c>
      <c r="K81" s="52"/>
      <c r="L81" s="52">
        <v>137133273</v>
      </c>
      <c r="M81" s="61"/>
      <c r="N81" s="52">
        <v>137133273</v>
      </c>
      <c r="O81" s="52">
        <v>137086909</v>
      </c>
      <c r="P81" s="52">
        <v>136497574</v>
      </c>
      <c r="Q81" s="52">
        <v>136497574</v>
      </c>
    </row>
    <row r="82" spans="1:21" ht="36" customHeight="1" x14ac:dyDescent="0.2">
      <c r="A82" s="34">
        <v>2</v>
      </c>
      <c r="B82" s="34">
        <v>2</v>
      </c>
      <c r="C82" s="34">
        <v>2</v>
      </c>
      <c r="D82" s="34">
        <v>7</v>
      </c>
      <c r="E82" s="33">
        <v>2</v>
      </c>
      <c r="F82" s="37" t="s">
        <v>122</v>
      </c>
      <c r="G82" s="35">
        <v>231000000</v>
      </c>
      <c r="H82" s="41"/>
      <c r="I82" s="66"/>
      <c r="J82" s="52"/>
      <c r="K82" s="52"/>
      <c r="L82" s="52">
        <v>246000000</v>
      </c>
      <c r="M82" s="61"/>
      <c r="N82" s="52">
        <v>246000000</v>
      </c>
      <c r="O82" s="52">
        <v>242467690</v>
      </c>
      <c r="P82" s="52">
        <v>242467690</v>
      </c>
      <c r="Q82" s="52">
        <v>242467690</v>
      </c>
    </row>
    <row r="83" spans="1:21" s="18" customFormat="1" ht="27" customHeight="1" x14ac:dyDescent="0.2">
      <c r="A83" s="34">
        <v>2</v>
      </c>
      <c r="B83" s="34">
        <v>2</v>
      </c>
      <c r="C83" s="34">
        <v>2</v>
      </c>
      <c r="D83" s="34">
        <v>8</v>
      </c>
      <c r="E83" s="34"/>
      <c r="F83" s="37" t="s">
        <v>68</v>
      </c>
      <c r="G83" s="35">
        <f>+G84+G85+G86+G87+G88</f>
        <v>941000000</v>
      </c>
      <c r="H83" s="41"/>
      <c r="I83" s="66"/>
      <c r="J83" s="52"/>
      <c r="K83" s="52"/>
      <c r="L83" s="52">
        <f>+L84+L85+L86+L87+L88</f>
        <v>1406166727</v>
      </c>
      <c r="M83" s="61"/>
      <c r="N83" s="35">
        <f>+N84+N85+N86+N87+N88</f>
        <v>1353655656.0999999</v>
      </c>
      <c r="O83" s="35">
        <f t="shared" ref="O83:Q83" si="20">+O84+O85+O86+O87+O88</f>
        <v>1319430163.96</v>
      </c>
      <c r="P83" s="35">
        <f t="shared" si="20"/>
        <v>1161616411.8700001</v>
      </c>
      <c r="Q83" s="35">
        <f t="shared" si="20"/>
        <v>1152798861.96</v>
      </c>
      <c r="R83" s="19"/>
      <c r="S83" s="19"/>
      <c r="T83" s="24"/>
      <c r="U83" s="24"/>
    </row>
    <row r="84" spans="1:21" s="18" customFormat="1" ht="27" customHeight="1" x14ac:dyDescent="0.2">
      <c r="A84" s="34">
        <v>2</v>
      </c>
      <c r="B84" s="34">
        <v>2</v>
      </c>
      <c r="C84" s="34">
        <v>2</v>
      </c>
      <c r="D84" s="34">
        <v>8</v>
      </c>
      <c r="E84" s="34">
        <v>2</v>
      </c>
      <c r="F84" s="37" t="s">
        <v>123</v>
      </c>
      <c r="G84" s="35">
        <v>330000000</v>
      </c>
      <c r="H84" s="41"/>
      <c r="I84" s="66"/>
      <c r="J84" s="52">
        <v>163778407</v>
      </c>
      <c r="K84" s="52"/>
      <c r="L84" s="52">
        <v>521764863</v>
      </c>
      <c r="M84" s="61"/>
      <c r="N84" s="35">
        <v>504218563</v>
      </c>
      <c r="O84" s="35">
        <v>484391915</v>
      </c>
      <c r="P84" s="52">
        <v>450675657</v>
      </c>
      <c r="Q84" s="52">
        <v>450675657</v>
      </c>
      <c r="R84" s="19"/>
      <c r="S84" s="19"/>
      <c r="T84" s="24"/>
      <c r="U84" s="24"/>
    </row>
    <row r="85" spans="1:21" s="18" customFormat="1" ht="27" customHeight="1" x14ac:dyDescent="0.2">
      <c r="A85" s="34">
        <v>2</v>
      </c>
      <c r="B85" s="34">
        <v>2</v>
      </c>
      <c r="C85" s="34">
        <v>2</v>
      </c>
      <c r="D85" s="34">
        <v>8</v>
      </c>
      <c r="E85" s="34">
        <v>3</v>
      </c>
      <c r="F85" s="37" t="s">
        <v>124</v>
      </c>
      <c r="G85" s="35">
        <v>141000000</v>
      </c>
      <c r="H85" s="41"/>
      <c r="I85" s="66"/>
      <c r="J85" s="52">
        <v>203238604</v>
      </c>
      <c r="K85" s="52"/>
      <c r="L85" s="52">
        <v>359238604</v>
      </c>
      <c r="M85" s="61"/>
      <c r="N85" s="35">
        <v>346347743</v>
      </c>
      <c r="O85" s="35">
        <v>343505238.89999998</v>
      </c>
      <c r="P85" s="52">
        <v>312802975.91000003</v>
      </c>
      <c r="Q85" s="52">
        <v>303985426</v>
      </c>
      <c r="R85" s="19"/>
      <c r="S85" s="19"/>
      <c r="T85" s="24"/>
      <c r="U85" s="24"/>
    </row>
    <row r="86" spans="1:21" s="18" customFormat="1" ht="27" customHeight="1" x14ac:dyDescent="0.2">
      <c r="A86" s="34">
        <v>2</v>
      </c>
      <c r="B86" s="34">
        <v>2</v>
      </c>
      <c r="C86" s="34">
        <v>2</v>
      </c>
      <c r="D86" s="34">
        <v>8</v>
      </c>
      <c r="E86" s="34">
        <v>4</v>
      </c>
      <c r="F86" s="37" t="s">
        <v>125</v>
      </c>
      <c r="G86" s="35">
        <v>50000000</v>
      </c>
      <c r="H86" s="41"/>
      <c r="I86" s="66"/>
      <c r="J86" s="52"/>
      <c r="K86" s="52"/>
      <c r="L86" s="52">
        <v>50000000</v>
      </c>
      <c r="M86" s="61"/>
      <c r="N86" s="35">
        <v>50000000</v>
      </c>
      <c r="O86" s="35">
        <v>42463526.960000001</v>
      </c>
      <c r="P86" s="35">
        <v>42463526.960000001</v>
      </c>
      <c r="Q86" s="35">
        <v>42463526.960000001</v>
      </c>
      <c r="R86" s="19"/>
      <c r="S86" s="19"/>
      <c r="T86" s="24"/>
      <c r="U86" s="24"/>
    </row>
    <row r="87" spans="1:21" s="18" customFormat="1" ht="27" customHeight="1" x14ac:dyDescent="0.2">
      <c r="A87" s="34">
        <v>2</v>
      </c>
      <c r="B87" s="34">
        <v>2</v>
      </c>
      <c r="C87" s="34">
        <v>2</v>
      </c>
      <c r="D87" s="34">
        <v>8</v>
      </c>
      <c r="E87" s="34">
        <v>5</v>
      </c>
      <c r="F87" s="37" t="s">
        <v>126</v>
      </c>
      <c r="G87" s="35">
        <v>388000000</v>
      </c>
      <c r="H87" s="41"/>
      <c r="I87" s="66"/>
      <c r="J87" s="66">
        <v>69996533</v>
      </c>
      <c r="K87" s="66"/>
      <c r="L87" s="52">
        <v>438996533</v>
      </c>
      <c r="M87" s="61"/>
      <c r="N87" s="35">
        <v>438996339</v>
      </c>
      <c r="O87" s="35">
        <v>434976472</v>
      </c>
      <c r="P87" s="52">
        <v>352311573</v>
      </c>
      <c r="Q87" s="52">
        <v>352311573</v>
      </c>
      <c r="R87" s="19"/>
      <c r="S87" s="19"/>
      <c r="T87" s="24"/>
      <c r="U87" s="24"/>
    </row>
    <row r="88" spans="1:21" s="18" customFormat="1" ht="27" customHeight="1" x14ac:dyDescent="0.2">
      <c r="A88" s="34">
        <v>2</v>
      </c>
      <c r="B88" s="34">
        <v>2</v>
      </c>
      <c r="C88" s="34">
        <v>2</v>
      </c>
      <c r="D88" s="34">
        <v>8</v>
      </c>
      <c r="E88" s="34">
        <v>7</v>
      </c>
      <c r="F88" s="37" t="s">
        <v>127</v>
      </c>
      <c r="G88" s="35">
        <v>32000000</v>
      </c>
      <c r="H88" s="41"/>
      <c r="I88" s="66">
        <v>333273</v>
      </c>
      <c r="J88" s="52">
        <v>500000</v>
      </c>
      <c r="K88" s="52"/>
      <c r="L88" s="52">
        <v>36166727</v>
      </c>
      <c r="M88" s="61"/>
      <c r="N88" s="35">
        <v>14093011.1</v>
      </c>
      <c r="O88" s="35">
        <v>14093011.1</v>
      </c>
      <c r="P88" s="52">
        <v>3362679</v>
      </c>
      <c r="Q88" s="52">
        <v>3362679</v>
      </c>
      <c r="R88" s="19"/>
      <c r="S88" s="19"/>
      <c r="T88" s="24"/>
      <c r="U88" s="24"/>
    </row>
    <row r="89" spans="1:21" s="18" customFormat="1" ht="27" customHeight="1" x14ac:dyDescent="0.2">
      <c r="A89" s="34">
        <v>2</v>
      </c>
      <c r="B89" s="34">
        <v>2</v>
      </c>
      <c r="C89" s="34">
        <v>2</v>
      </c>
      <c r="D89" s="34">
        <v>9</v>
      </c>
      <c r="E89" s="34"/>
      <c r="F89" s="37" t="s">
        <v>69</v>
      </c>
      <c r="G89" s="35">
        <f>+G90+G91+G92</f>
        <v>209000000</v>
      </c>
      <c r="H89" s="41"/>
      <c r="I89" s="37"/>
      <c r="J89" s="52"/>
      <c r="K89" s="52"/>
      <c r="L89" s="52">
        <f>+L90+L91+L92</f>
        <v>233997668</v>
      </c>
      <c r="M89" s="61"/>
      <c r="N89" s="35">
        <f>+N90+N91+N92</f>
        <v>214882411</v>
      </c>
      <c r="O89" s="35">
        <f t="shared" ref="O89:Q89" si="21">+O90+O91+O92</f>
        <v>211946933</v>
      </c>
      <c r="P89" s="35">
        <f t="shared" si="21"/>
        <v>188291407</v>
      </c>
      <c r="Q89" s="35">
        <f t="shared" si="21"/>
        <v>188291407</v>
      </c>
      <c r="R89" s="19"/>
      <c r="S89" s="19"/>
      <c r="T89" s="24"/>
      <c r="U89" s="24"/>
    </row>
    <row r="90" spans="1:21" s="18" customFormat="1" ht="27" customHeight="1" x14ac:dyDescent="0.2">
      <c r="A90" s="34">
        <v>2</v>
      </c>
      <c r="B90" s="34">
        <v>2</v>
      </c>
      <c r="C90" s="34">
        <v>2</v>
      </c>
      <c r="D90" s="34">
        <v>9</v>
      </c>
      <c r="E90" s="34">
        <v>2</v>
      </c>
      <c r="F90" s="37" t="s">
        <v>128</v>
      </c>
      <c r="G90" s="35">
        <v>60000000</v>
      </c>
      <c r="H90" s="41"/>
      <c r="I90" s="52">
        <f>5000000+10000000</f>
        <v>15000000</v>
      </c>
      <c r="J90" s="52"/>
      <c r="K90" s="52"/>
      <c r="L90" s="52">
        <v>45000000</v>
      </c>
      <c r="M90" s="61"/>
      <c r="N90" s="35">
        <v>44928933</v>
      </c>
      <c r="O90" s="35">
        <v>44928933</v>
      </c>
      <c r="P90" s="35">
        <v>39928933</v>
      </c>
      <c r="Q90" s="35">
        <v>39928933</v>
      </c>
      <c r="R90" s="19"/>
      <c r="S90" s="19"/>
      <c r="T90" s="24"/>
      <c r="U90" s="24"/>
    </row>
    <row r="91" spans="1:21" s="18" customFormat="1" ht="42.75" customHeight="1" x14ac:dyDescent="0.2">
      <c r="A91" s="34">
        <v>2</v>
      </c>
      <c r="B91" s="34">
        <v>2</v>
      </c>
      <c r="C91" s="34">
        <v>2</v>
      </c>
      <c r="D91" s="34">
        <v>9</v>
      </c>
      <c r="E91" s="34">
        <v>3</v>
      </c>
      <c r="F91" s="37" t="s">
        <v>129</v>
      </c>
      <c r="G91" s="35">
        <v>9000000</v>
      </c>
      <c r="H91" s="41"/>
      <c r="I91" s="52">
        <v>2511000</v>
      </c>
      <c r="J91" s="52">
        <v>37437668</v>
      </c>
      <c r="K91" s="52"/>
      <c r="L91" s="52">
        <v>43926668</v>
      </c>
      <c r="M91" s="61"/>
      <c r="N91" s="35">
        <v>24882478</v>
      </c>
      <c r="O91" s="35">
        <v>21947000</v>
      </c>
      <c r="P91" s="35">
        <v>21706727</v>
      </c>
      <c r="Q91" s="35">
        <v>21706727</v>
      </c>
      <c r="R91" s="19"/>
      <c r="S91" s="19"/>
      <c r="T91" s="24"/>
      <c r="U91" s="24"/>
    </row>
    <row r="92" spans="1:21" s="18" customFormat="1" ht="38.25" customHeight="1" x14ac:dyDescent="0.2">
      <c r="A92" s="34">
        <v>2</v>
      </c>
      <c r="B92" s="34">
        <v>2</v>
      </c>
      <c r="C92" s="34">
        <v>2</v>
      </c>
      <c r="D92" s="34">
        <v>9</v>
      </c>
      <c r="E92" s="34">
        <v>6</v>
      </c>
      <c r="F92" s="37" t="s">
        <v>130</v>
      </c>
      <c r="G92" s="35">
        <v>140000000</v>
      </c>
      <c r="H92" s="41"/>
      <c r="I92" s="52">
        <v>2440000</v>
      </c>
      <c r="J92" s="52">
        <v>7511000</v>
      </c>
      <c r="K92" s="52"/>
      <c r="L92" s="52">
        <v>145071000</v>
      </c>
      <c r="M92" s="61"/>
      <c r="N92" s="35">
        <v>145071000</v>
      </c>
      <c r="O92" s="35">
        <v>145071000</v>
      </c>
      <c r="P92" s="35">
        <v>126655747</v>
      </c>
      <c r="Q92" s="35">
        <v>126655747</v>
      </c>
      <c r="R92" s="19"/>
      <c r="S92" s="19"/>
      <c r="T92" s="24"/>
      <c r="U92" s="24"/>
    </row>
    <row r="93" spans="1:21" ht="26.25" customHeight="1" x14ac:dyDescent="0.2">
      <c r="A93" s="34">
        <v>2</v>
      </c>
      <c r="B93" s="34">
        <v>2</v>
      </c>
      <c r="C93" s="34">
        <v>2</v>
      </c>
      <c r="D93" s="34">
        <v>10</v>
      </c>
      <c r="E93" s="33"/>
      <c r="F93" s="37" t="s">
        <v>43</v>
      </c>
      <c r="G93" s="35">
        <v>262000000</v>
      </c>
      <c r="H93" s="41"/>
      <c r="I93" s="52">
        <v>24997668</v>
      </c>
      <c r="J93" s="52"/>
      <c r="K93" s="52"/>
      <c r="L93" s="52">
        <v>237002332</v>
      </c>
      <c r="M93" s="61"/>
      <c r="N93" s="35">
        <v>181987158</v>
      </c>
      <c r="O93" s="35">
        <v>50509715</v>
      </c>
      <c r="P93" s="35">
        <v>50509715</v>
      </c>
      <c r="Q93" s="35">
        <v>50509715</v>
      </c>
    </row>
    <row r="94" spans="1:21" ht="15" customHeight="1" x14ac:dyDescent="0.2">
      <c r="A94" s="34"/>
      <c r="B94" s="34"/>
      <c r="C94" s="34"/>
      <c r="D94" s="34"/>
      <c r="E94" s="33"/>
      <c r="F94" s="37"/>
      <c r="G94" s="35"/>
      <c r="H94" s="14"/>
      <c r="I94" s="64"/>
      <c r="J94" s="52"/>
      <c r="K94" s="52"/>
      <c r="L94" s="35">
        <f t="shared" si="4"/>
        <v>0</v>
      </c>
      <c r="M94" s="60"/>
      <c r="N94" s="35"/>
      <c r="O94" s="35"/>
      <c r="P94" s="35"/>
      <c r="Q94" s="35"/>
    </row>
    <row r="95" spans="1:21" ht="15" customHeight="1" x14ac:dyDescent="0.2">
      <c r="A95" s="35"/>
      <c r="B95" s="35"/>
      <c r="C95" s="35"/>
      <c r="D95" s="35"/>
      <c r="E95" s="35"/>
      <c r="F95" s="35"/>
      <c r="G95" s="35"/>
      <c r="H95" s="14"/>
      <c r="I95" s="35"/>
      <c r="J95" s="52"/>
      <c r="K95" s="52"/>
      <c r="L95" s="35">
        <f t="shared" si="4"/>
        <v>0</v>
      </c>
      <c r="M95" s="14"/>
      <c r="N95" s="35"/>
      <c r="O95" s="35"/>
      <c r="P95" s="35"/>
      <c r="Q95" s="35"/>
    </row>
    <row r="96" spans="1:21" ht="15" customHeight="1" x14ac:dyDescent="0.2">
      <c r="A96" s="36">
        <v>3</v>
      </c>
      <c r="B96" s="36"/>
      <c r="C96" s="36"/>
      <c r="D96" s="36"/>
      <c r="E96" s="36"/>
      <c r="F96" s="75" t="s">
        <v>28</v>
      </c>
      <c r="G96" s="45">
        <f>+G98+G100+G105</f>
        <v>55000000</v>
      </c>
      <c r="H96" s="14"/>
      <c r="I96" s="45"/>
      <c r="J96" s="45"/>
      <c r="K96" s="45"/>
      <c r="L96" s="38">
        <f>+L98+L100+L105</f>
        <v>64708124</v>
      </c>
      <c r="M96" s="14"/>
      <c r="N96" s="45">
        <f>+N98+N100+N105</f>
        <v>63806775</v>
      </c>
      <c r="O96" s="45">
        <f t="shared" ref="O96:Q96" si="22">+O98+O100+O105</f>
        <v>63768058</v>
      </c>
      <c r="P96" s="45">
        <f t="shared" si="22"/>
        <v>63768058</v>
      </c>
      <c r="Q96" s="45">
        <f t="shared" si="22"/>
        <v>63768058</v>
      </c>
    </row>
    <row r="97" spans="1:17" ht="15" customHeight="1" x14ac:dyDescent="0.2">
      <c r="A97" s="36"/>
      <c r="B97" s="36"/>
      <c r="C97" s="36"/>
      <c r="D97" s="36"/>
      <c r="E97" s="36"/>
      <c r="F97" s="75"/>
      <c r="G97" s="45"/>
      <c r="H97" s="14"/>
      <c r="I97" s="45"/>
      <c r="J97" s="52"/>
      <c r="K97" s="52"/>
      <c r="L97" s="35">
        <f t="shared" ref="L97:L128" si="23">+G97-I97+J97</f>
        <v>0</v>
      </c>
      <c r="M97" s="14"/>
      <c r="N97" s="45"/>
      <c r="O97" s="45"/>
      <c r="P97" s="45"/>
      <c r="Q97" s="45"/>
    </row>
    <row r="98" spans="1:17" ht="30" customHeight="1" x14ac:dyDescent="0.2">
      <c r="A98" s="36">
        <v>3</v>
      </c>
      <c r="B98" s="36">
        <v>3</v>
      </c>
      <c r="C98" s="36">
        <v>1</v>
      </c>
      <c r="D98" s="36">
        <v>999</v>
      </c>
      <c r="E98" s="36"/>
      <c r="F98" s="75" t="s">
        <v>97</v>
      </c>
      <c r="G98" s="45">
        <v>0</v>
      </c>
      <c r="H98" s="14"/>
      <c r="I98" s="45"/>
      <c r="J98" s="45"/>
      <c r="K98" s="45"/>
      <c r="L98" s="35">
        <v>0</v>
      </c>
      <c r="M98" s="14"/>
      <c r="N98" s="45"/>
      <c r="O98" s="45"/>
      <c r="P98" s="45"/>
      <c r="Q98" s="45"/>
    </row>
    <row r="99" spans="1:17" ht="15" customHeight="1" x14ac:dyDescent="0.2">
      <c r="A99" s="36"/>
      <c r="B99" s="36"/>
      <c r="C99" s="36"/>
      <c r="D99" s="36"/>
      <c r="E99" s="36"/>
      <c r="F99" s="75"/>
      <c r="G99" s="45"/>
      <c r="H99" s="14"/>
      <c r="I99" s="45"/>
      <c r="J99" s="45"/>
      <c r="K99" s="45"/>
      <c r="L99" s="35">
        <f t="shared" si="23"/>
        <v>0</v>
      </c>
      <c r="M99" s="14"/>
      <c r="N99" s="45"/>
      <c r="O99" s="45"/>
      <c r="P99" s="45"/>
      <c r="Q99" s="45"/>
    </row>
    <row r="100" spans="1:17" ht="15" customHeight="1" x14ac:dyDescent="0.2">
      <c r="A100" s="36">
        <v>3</v>
      </c>
      <c r="B100" s="36">
        <v>4</v>
      </c>
      <c r="C100" s="36"/>
      <c r="D100" s="36"/>
      <c r="E100" s="36"/>
      <c r="F100" s="75" t="s">
        <v>70</v>
      </c>
      <c r="G100" s="45">
        <f>+G101</f>
        <v>55000000</v>
      </c>
      <c r="H100" s="14"/>
      <c r="I100" s="45"/>
      <c r="J100" s="45"/>
      <c r="K100" s="45"/>
      <c r="L100" s="35">
        <f>+L101</f>
        <v>64708124</v>
      </c>
      <c r="M100" s="14"/>
      <c r="N100" s="45">
        <f>+N101</f>
        <v>63806775</v>
      </c>
      <c r="O100" s="45">
        <f t="shared" ref="O100:Q100" si="24">+O101</f>
        <v>63768058</v>
      </c>
      <c r="P100" s="45">
        <f t="shared" si="24"/>
        <v>63768058</v>
      </c>
      <c r="Q100" s="45">
        <f t="shared" si="24"/>
        <v>63768058</v>
      </c>
    </row>
    <row r="101" spans="1:17" ht="27" customHeight="1" x14ac:dyDescent="0.2">
      <c r="A101" s="37">
        <v>3</v>
      </c>
      <c r="B101" s="37">
        <v>4</v>
      </c>
      <c r="C101" s="37">
        <v>2</v>
      </c>
      <c r="D101" s="37"/>
      <c r="E101" s="37"/>
      <c r="F101" s="37" t="s">
        <v>71</v>
      </c>
      <c r="G101" s="35">
        <f>+G102+G103</f>
        <v>55000000</v>
      </c>
      <c r="H101" s="14"/>
      <c r="I101" s="35"/>
      <c r="J101" s="35"/>
      <c r="K101" s="35"/>
      <c r="L101" s="35">
        <f>+L102+L103</f>
        <v>64708124</v>
      </c>
      <c r="M101" s="14"/>
      <c r="N101" s="35">
        <f>+N102+N103</f>
        <v>63806775</v>
      </c>
      <c r="O101" s="35">
        <f t="shared" ref="O101:Q101" si="25">+O102+O103</f>
        <v>63768058</v>
      </c>
      <c r="P101" s="35">
        <f t="shared" si="25"/>
        <v>63768058</v>
      </c>
      <c r="Q101" s="35">
        <f t="shared" si="25"/>
        <v>63768058</v>
      </c>
    </row>
    <row r="102" spans="1:17" ht="39" customHeight="1" x14ac:dyDescent="0.2">
      <c r="A102" s="37">
        <v>3</v>
      </c>
      <c r="B102" s="37">
        <v>4</v>
      </c>
      <c r="C102" s="37">
        <v>2</v>
      </c>
      <c r="D102" s="37">
        <v>12</v>
      </c>
      <c r="E102" s="37">
        <v>1</v>
      </c>
      <c r="F102" s="37" t="s">
        <v>131</v>
      </c>
      <c r="G102" s="35">
        <v>35000000</v>
      </c>
      <c r="H102" s="14"/>
      <c r="I102" s="35">
        <f>23037724+1049317</f>
        <v>24087041</v>
      </c>
      <c r="J102" s="35">
        <v>719205</v>
      </c>
      <c r="K102" s="35"/>
      <c r="L102" s="35">
        <v>21340288</v>
      </c>
      <c r="M102" s="14"/>
      <c r="N102" s="35">
        <v>21145778</v>
      </c>
      <c r="O102" s="35">
        <v>21145778</v>
      </c>
      <c r="P102" s="35">
        <v>21145778</v>
      </c>
      <c r="Q102" s="35">
        <v>21145778</v>
      </c>
    </row>
    <row r="103" spans="1:17" ht="37.5" customHeight="1" x14ac:dyDescent="0.2">
      <c r="A103" s="37">
        <v>3</v>
      </c>
      <c r="B103" s="37">
        <v>4</v>
      </c>
      <c r="C103" s="37">
        <v>2</v>
      </c>
      <c r="D103" s="37">
        <v>12</v>
      </c>
      <c r="E103" s="37">
        <v>2</v>
      </c>
      <c r="F103" s="37" t="s">
        <v>73</v>
      </c>
      <c r="G103" s="35">
        <v>20000000</v>
      </c>
      <c r="H103" s="14"/>
      <c r="I103" s="35">
        <v>719205</v>
      </c>
      <c r="J103" s="35">
        <f>23037724+1049317</f>
        <v>24087041</v>
      </c>
      <c r="K103" s="52"/>
      <c r="L103" s="52">
        <v>43367836</v>
      </c>
      <c r="M103" s="14"/>
      <c r="N103" s="35">
        <v>42660997</v>
      </c>
      <c r="O103" s="35">
        <v>42622280</v>
      </c>
      <c r="P103" s="35">
        <v>42622280</v>
      </c>
      <c r="Q103" s="35">
        <v>42622280</v>
      </c>
    </row>
    <row r="104" spans="1:17" ht="15" customHeight="1" x14ac:dyDescent="0.2">
      <c r="A104" s="35"/>
      <c r="B104" s="35"/>
      <c r="C104" s="35"/>
      <c r="D104" s="35"/>
      <c r="E104" s="35"/>
      <c r="F104" s="35"/>
      <c r="G104" s="35"/>
      <c r="H104" s="14"/>
      <c r="I104" s="35"/>
      <c r="J104" s="52"/>
      <c r="K104" s="52"/>
      <c r="L104" s="35">
        <f t="shared" si="23"/>
        <v>0</v>
      </c>
      <c r="M104" s="14"/>
      <c r="N104" s="35"/>
      <c r="O104" s="35"/>
      <c r="P104" s="35"/>
      <c r="Q104" s="35"/>
    </row>
    <row r="105" spans="1:17" ht="15" customHeight="1" x14ac:dyDescent="0.2">
      <c r="A105" s="38">
        <v>3</v>
      </c>
      <c r="B105" s="38">
        <v>10</v>
      </c>
      <c r="C105" s="38"/>
      <c r="D105" s="38"/>
      <c r="E105" s="38"/>
      <c r="F105" s="75" t="s">
        <v>29</v>
      </c>
      <c r="G105" s="38">
        <f>+G106</f>
        <v>0</v>
      </c>
      <c r="H105" s="14"/>
      <c r="I105" s="35"/>
      <c r="J105" s="52"/>
      <c r="K105" s="52"/>
      <c r="L105" s="35">
        <f t="shared" si="23"/>
        <v>0</v>
      </c>
      <c r="M105" s="14"/>
      <c r="N105" s="35"/>
      <c r="O105" s="35"/>
      <c r="P105" s="35"/>
      <c r="Q105" s="35"/>
    </row>
    <row r="106" spans="1:17" ht="15" customHeight="1" x14ac:dyDescent="0.2">
      <c r="A106" s="35">
        <v>3</v>
      </c>
      <c r="B106" s="35">
        <v>10</v>
      </c>
      <c r="C106" s="35">
        <v>1</v>
      </c>
      <c r="D106" s="35"/>
      <c r="E106" s="35"/>
      <c r="F106" s="37" t="s">
        <v>74</v>
      </c>
      <c r="G106" s="35">
        <v>0</v>
      </c>
      <c r="H106" s="14"/>
      <c r="I106" s="35"/>
      <c r="J106" s="52"/>
      <c r="K106" s="52"/>
      <c r="L106" s="35">
        <f t="shared" si="23"/>
        <v>0</v>
      </c>
      <c r="M106" s="14"/>
      <c r="N106" s="35"/>
      <c r="O106" s="35"/>
      <c r="P106" s="35"/>
      <c r="Q106" s="35"/>
    </row>
    <row r="107" spans="1:17" ht="15" customHeight="1" x14ac:dyDescent="0.2">
      <c r="A107" s="35">
        <v>3</v>
      </c>
      <c r="B107" s="35">
        <v>10</v>
      </c>
      <c r="C107" s="35">
        <v>1</v>
      </c>
      <c r="D107" s="35">
        <v>1</v>
      </c>
      <c r="E107" s="35"/>
      <c r="F107" s="37" t="s">
        <v>75</v>
      </c>
      <c r="G107" s="35">
        <v>0</v>
      </c>
      <c r="H107" s="14"/>
      <c r="I107" s="35"/>
      <c r="J107" s="52"/>
      <c r="K107" s="52"/>
      <c r="L107" s="35">
        <f t="shared" si="23"/>
        <v>0</v>
      </c>
      <c r="M107" s="14"/>
      <c r="N107" s="35"/>
      <c r="O107" s="35"/>
      <c r="P107" s="35"/>
      <c r="Q107" s="35"/>
    </row>
    <row r="108" spans="1:17" ht="15" customHeight="1" x14ac:dyDescent="0.2">
      <c r="A108" s="35"/>
      <c r="B108" s="35"/>
      <c r="C108" s="35"/>
      <c r="D108" s="35"/>
      <c r="E108" s="35"/>
      <c r="F108" s="37"/>
      <c r="G108" s="35"/>
      <c r="H108" s="14"/>
      <c r="I108" s="35"/>
      <c r="J108" s="52"/>
      <c r="K108" s="52"/>
      <c r="L108" s="35">
        <f t="shared" si="23"/>
        <v>0</v>
      </c>
      <c r="M108" s="14"/>
      <c r="N108" s="35"/>
      <c r="O108" s="35"/>
      <c r="P108" s="35"/>
      <c r="Q108" s="35"/>
    </row>
    <row r="109" spans="1:17" ht="27" customHeight="1" x14ac:dyDescent="0.2">
      <c r="A109" s="35">
        <v>8</v>
      </c>
      <c r="B109" s="38"/>
      <c r="C109" s="38"/>
      <c r="D109" s="38"/>
      <c r="E109" s="38"/>
      <c r="F109" s="75" t="s">
        <v>80</v>
      </c>
      <c r="G109" s="35">
        <f>+G110</f>
        <v>0</v>
      </c>
      <c r="H109" s="41"/>
      <c r="I109" s="37"/>
      <c r="J109" s="52"/>
      <c r="K109" s="52"/>
      <c r="L109" s="35">
        <f>+L110+L115</f>
        <v>0</v>
      </c>
      <c r="M109" s="14"/>
      <c r="N109" s="35">
        <f>+N110</f>
        <v>0</v>
      </c>
      <c r="O109" s="35">
        <f t="shared" ref="O109:Q109" si="26">+O110</f>
        <v>0</v>
      </c>
      <c r="P109" s="35">
        <f t="shared" si="26"/>
        <v>0</v>
      </c>
      <c r="Q109" s="35">
        <f t="shared" si="26"/>
        <v>0</v>
      </c>
    </row>
    <row r="110" spans="1:17" ht="15" customHeight="1" x14ac:dyDescent="0.2">
      <c r="A110" s="38">
        <v>8</v>
      </c>
      <c r="B110" s="38">
        <v>1</v>
      </c>
      <c r="C110" s="38"/>
      <c r="D110" s="38"/>
      <c r="E110" s="38"/>
      <c r="F110" s="75" t="s">
        <v>76</v>
      </c>
      <c r="G110" s="35">
        <f>+G111</f>
        <v>0</v>
      </c>
      <c r="H110" s="41"/>
      <c r="I110" s="37"/>
      <c r="J110" s="52"/>
      <c r="K110" s="52"/>
      <c r="L110" s="35">
        <f t="shared" si="23"/>
        <v>0</v>
      </c>
      <c r="M110" s="14"/>
      <c r="N110" s="35">
        <v>0</v>
      </c>
      <c r="O110" s="35">
        <v>0</v>
      </c>
      <c r="P110" s="35">
        <v>0</v>
      </c>
      <c r="Q110" s="35">
        <v>0</v>
      </c>
    </row>
    <row r="111" spans="1:17" ht="15" customHeight="1" x14ac:dyDescent="0.2">
      <c r="A111" s="35">
        <v>8</v>
      </c>
      <c r="B111" s="35">
        <v>1</v>
      </c>
      <c r="C111" s="35">
        <v>2</v>
      </c>
      <c r="D111" s="35"/>
      <c r="E111" s="35"/>
      <c r="F111" s="37" t="s">
        <v>77</v>
      </c>
      <c r="G111" s="38">
        <f>+G112+G113</f>
        <v>0</v>
      </c>
      <c r="H111" s="41"/>
      <c r="I111" s="37"/>
      <c r="J111" s="52"/>
      <c r="K111" s="52"/>
      <c r="L111" s="35">
        <f t="shared" si="23"/>
        <v>0</v>
      </c>
      <c r="M111" s="14"/>
      <c r="N111" s="35">
        <v>0</v>
      </c>
      <c r="O111" s="35">
        <v>0</v>
      </c>
      <c r="P111" s="35">
        <v>0</v>
      </c>
      <c r="Q111" s="35">
        <v>0</v>
      </c>
    </row>
    <row r="112" spans="1:17" ht="15" customHeight="1" x14ac:dyDescent="0.2">
      <c r="A112" s="35">
        <v>8</v>
      </c>
      <c r="B112" s="35">
        <v>1</v>
      </c>
      <c r="C112" s="35">
        <v>2</v>
      </c>
      <c r="D112" s="35">
        <v>1</v>
      </c>
      <c r="E112" s="35"/>
      <c r="F112" s="37" t="s">
        <v>78</v>
      </c>
      <c r="G112" s="38">
        <v>0</v>
      </c>
      <c r="H112" s="41"/>
      <c r="I112" s="37"/>
      <c r="J112" s="52"/>
      <c r="K112" s="52"/>
      <c r="L112" s="35">
        <f t="shared" si="23"/>
        <v>0</v>
      </c>
      <c r="M112" s="14"/>
      <c r="N112" s="35"/>
      <c r="O112" s="35"/>
      <c r="P112" s="35"/>
      <c r="Q112" s="35"/>
    </row>
    <row r="113" spans="1:17" ht="25.5" customHeight="1" x14ac:dyDescent="0.2">
      <c r="A113" s="35">
        <v>8</v>
      </c>
      <c r="B113" s="35">
        <v>1</v>
      </c>
      <c r="C113" s="35">
        <v>2</v>
      </c>
      <c r="D113" s="35">
        <v>6</v>
      </c>
      <c r="E113" s="35"/>
      <c r="F113" s="37" t="s">
        <v>79</v>
      </c>
      <c r="G113" s="38">
        <v>0</v>
      </c>
      <c r="H113" s="41"/>
      <c r="I113" s="37"/>
      <c r="J113" s="52"/>
      <c r="K113" s="52"/>
      <c r="L113" s="35">
        <f t="shared" si="23"/>
        <v>0</v>
      </c>
      <c r="M113" s="14"/>
      <c r="N113" s="35"/>
      <c r="O113" s="35"/>
      <c r="P113" s="35"/>
      <c r="Q113" s="35"/>
    </row>
    <row r="114" spans="1:17" ht="15" customHeight="1" x14ac:dyDescent="0.2">
      <c r="A114" s="35"/>
      <c r="B114" s="35"/>
      <c r="C114" s="35"/>
      <c r="D114" s="35"/>
      <c r="E114" s="35"/>
      <c r="F114" s="37"/>
      <c r="G114" s="37"/>
      <c r="H114" s="41"/>
      <c r="I114" s="37"/>
      <c r="J114" s="52"/>
      <c r="K114" s="52"/>
      <c r="L114" s="35">
        <f t="shared" si="23"/>
        <v>0</v>
      </c>
      <c r="M114" s="14"/>
      <c r="N114" s="35"/>
      <c r="O114" s="35"/>
      <c r="P114" s="35"/>
      <c r="Q114" s="35"/>
    </row>
    <row r="115" spans="1:17" ht="15" customHeight="1" x14ac:dyDescent="0.2">
      <c r="A115" s="38">
        <v>8</v>
      </c>
      <c r="B115" s="38">
        <v>4</v>
      </c>
      <c r="C115" s="38"/>
      <c r="D115" s="38"/>
      <c r="E115" s="38"/>
      <c r="F115" s="75" t="s">
        <v>81</v>
      </c>
      <c r="G115" s="38">
        <f>+G116</f>
        <v>0</v>
      </c>
      <c r="H115" s="41"/>
      <c r="I115" s="37"/>
      <c r="J115" s="52"/>
      <c r="K115" s="52"/>
      <c r="L115" s="35">
        <f t="shared" si="23"/>
        <v>0</v>
      </c>
      <c r="M115" s="14"/>
      <c r="N115" s="35">
        <f>+N116</f>
        <v>0</v>
      </c>
      <c r="O115" s="35">
        <f t="shared" ref="O115:Q115" si="27">+O116</f>
        <v>0</v>
      </c>
      <c r="P115" s="35">
        <f t="shared" si="27"/>
        <v>0</v>
      </c>
      <c r="Q115" s="35">
        <f t="shared" si="27"/>
        <v>0</v>
      </c>
    </row>
    <row r="116" spans="1:17" ht="15" customHeight="1" x14ac:dyDescent="0.2">
      <c r="A116" s="35">
        <v>8</v>
      </c>
      <c r="B116" s="35">
        <v>4</v>
      </c>
      <c r="C116" s="35">
        <v>1</v>
      </c>
      <c r="D116" s="35"/>
      <c r="E116" s="35"/>
      <c r="F116" s="37" t="s">
        <v>82</v>
      </c>
      <c r="G116" s="35">
        <v>0</v>
      </c>
      <c r="H116" s="41"/>
      <c r="I116" s="37"/>
      <c r="J116" s="52"/>
      <c r="K116" s="52"/>
      <c r="L116" s="35">
        <f t="shared" si="23"/>
        <v>0</v>
      </c>
      <c r="M116" s="14"/>
      <c r="N116" s="35"/>
      <c r="O116" s="35"/>
      <c r="P116" s="35"/>
      <c r="Q116" s="35"/>
    </row>
    <row r="117" spans="1:17" ht="15" customHeight="1" x14ac:dyDescent="0.2">
      <c r="A117" s="35"/>
      <c r="B117" s="35"/>
      <c r="C117" s="35"/>
      <c r="D117" s="35"/>
      <c r="E117" s="35"/>
      <c r="F117" s="37"/>
      <c r="G117" s="37"/>
      <c r="H117" s="41"/>
      <c r="I117" s="37"/>
      <c r="J117" s="52"/>
      <c r="K117" s="52"/>
      <c r="L117" s="35">
        <f t="shared" si="23"/>
        <v>0</v>
      </c>
      <c r="M117" s="14"/>
      <c r="N117" s="35"/>
      <c r="O117" s="35"/>
      <c r="P117" s="35"/>
      <c r="Q117" s="35"/>
    </row>
    <row r="118" spans="1:17" ht="15" customHeight="1" x14ac:dyDescent="0.2">
      <c r="A118" s="35"/>
      <c r="B118" s="35"/>
      <c r="C118" s="35"/>
      <c r="D118" s="35"/>
      <c r="E118" s="35"/>
      <c r="F118" s="37"/>
      <c r="G118" s="37"/>
      <c r="H118" s="41"/>
      <c r="I118" s="37"/>
      <c r="J118" s="52"/>
      <c r="K118" s="52"/>
      <c r="L118" s="35">
        <f t="shared" si="23"/>
        <v>0</v>
      </c>
      <c r="M118" s="14"/>
      <c r="N118" s="35"/>
      <c r="O118" s="35"/>
      <c r="P118" s="35"/>
      <c r="Q118" s="35"/>
    </row>
    <row r="119" spans="1:17" ht="15" customHeight="1" x14ac:dyDescent="0.2">
      <c r="A119" s="38" t="s">
        <v>84</v>
      </c>
      <c r="B119" s="35"/>
      <c r="C119" s="35"/>
      <c r="D119" s="35"/>
      <c r="E119" s="35"/>
      <c r="F119" s="76" t="s">
        <v>83</v>
      </c>
      <c r="G119" s="38">
        <f>SUM(G120:G127)</f>
        <v>398000000</v>
      </c>
      <c r="H119" s="14"/>
      <c r="I119" s="38"/>
      <c r="J119" s="52"/>
      <c r="K119" s="52"/>
      <c r="L119" s="51">
        <f>+L120</f>
        <v>227562613</v>
      </c>
      <c r="M119" s="14"/>
      <c r="N119" s="53">
        <f>SUM(N120:N127)</f>
        <v>221714256</v>
      </c>
      <c r="O119" s="53">
        <f>SUM(O120:O127)</f>
        <v>221714256</v>
      </c>
      <c r="P119" s="53">
        <f>SUM(P120:P127)</f>
        <v>69507547</v>
      </c>
      <c r="Q119" s="53">
        <f>SUM(Q120:Q127)</f>
        <v>69507547</v>
      </c>
    </row>
    <row r="120" spans="1:17" ht="74.25" customHeight="1" x14ac:dyDescent="0.2">
      <c r="A120" s="39">
        <v>1304</v>
      </c>
      <c r="B120" s="39">
        <v>1000</v>
      </c>
      <c r="C120" s="39" t="s">
        <v>85</v>
      </c>
      <c r="D120" s="35"/>
      <c r="E120" s="35">
        <v>20</v>
      </c>
      <c r="F120" s="37" t="s">
        <v>88</v>
      </c>
      <c r="G120" s="35">
        <v>398000000</v>
      </c>
      <c r="H120" s="14"/>
      <c r="I120" s="35"/>
      <c r="J120" s="52"/>
      <c r="K120" s="52">
        <v>170437837</v>
      </c>
      <c r="L120" s="52">
        <v>227562613</v>
      </c>
      <c r="M120" s="14"/>
      <c r="N120" s="52">
        <v>221714256</v>
      </c>
      <c r="O120" s="52">
        <v>221714256</v>
      </c>
      <c r="P120" s="52">
        <v>69507547</v>
      </c>
      <c r="Q120" s="52">
        <v>69507547</v>
      </c>
    </row>
    <row r="121" spans="1:17" ht="74.25" customHeight="1" x14ac:dyDescent="0.2">
      <c r="A121" s="39">
        <v>1304</v>
      </c>
      <c r="B121" s="39">
        <v>1000</v>
      </c>
      <c r="C121" s="39" t="s">
        <v>85</v>
      </c>
      <c r="D121" s="35"/>
      <c r="E121" s="35">
        <v>20</v>
      </c>
      <c r="F121" s="37" t="s">
        <v>88</v>
      </c>
      <c r="G121" s="35">
        <v>0</v>
      </c>
      <c r="H121" s="14"/>
      <c r="I121" s="35"/>
      <c r="J121" s="52"/>
      <c r="K121" s="52"/>
      <c r="L121" s="52"/>
      <c r="M121" s="14"/>
      <c r="N121" s="52"/>
      <c r="O121" s="52"/>
      <c r="P121" s="52"/>
      <c r="Q121" s="52"/>
    </row>
    <row r="122" spans="1:17" ht="74.25" customHeight="1" x14ac:dyDescent="0.2">
      <c r="A122" s="39">
        <v>1304</v>
      </c>
      <c r="B122" s="39">
        <v>1000</v>
      </c>
      <c r="C122" s="39" t="s">
        <v>86</v>
      </c>
      <c r="D122" s="35"/>
      <c r="E122" s="35">
        <v>20</v>
      </c>
      <c r="F122" s="37" t="s">
        <v>89</v>
      </c>
      <c r="G122" s="35">
        <v>0</v>
      </c>
      <c r="H122" s="14"/>
      <c r="I122" s="35"/>
      <c r="J122" s="52"/>
      <c r="K122" s="52"/>
      <c r="L122" s="52"/>
      <c r="M122" s="14"/>
      <c r="N122" s="52"/>
      <c r="O122" s="52"/>
      <c r="P122" s="52"/>
      <c r="Q122" s="52"/>
    </row>
    <row r="123" spans="1:17" ht="74.25" customHeight="1" x14ac:dyDescent="0.2">
      <c r="A123" s="39">
        <v>1304</v>
      </c>
      <c r="B123" s="39">
        <v>1000</v>
      </c>
      <c r="C123" s="39" t="s">
        <v>87</v>
      </c>
      <c r="D123" s="35"/>
      <c r="E123" s="35">
        <v>20</v>
      </c>
      <c r="F123" s="37" t="s">
        <v>90</v>
      </c>
      <c r="G123" s="35">
        <v>0</v>
      </c>
      <c r="H123" s="14"/>
      <c r="I123" s="35"/>
      <c r="J123" s="52"/>
      <c r="K123" s="52"/>
      <c r="L123" s="52"/>
      <c r="M123" s="14"/>
      <c r="N123" s="52"/>
      <c r="O123" s="52"/>
      <c r="P123" s="52"/>
      <c r="Q123" s="52"/>
    </row>
    <row r="124" spans="1:17" ht="56.25" customHeight="1" x14ac:dyDescent="0.2">
      <c r="A124" s="39">
        <v>1304</v>
      </c>
      <c r="B124" s="39">
        <v>1000</v>
      </c>
      <c r="C124" s="39" t="s">
        <v>100</v>
      </c>
      <c r="D124" s="35"/>
      <c r="E124" s="35">
        <v>20</v>
      </c>
      <c r="F124" s="37" t="s">
        <v>101</v>
      </c>
      <c r="G124" s="35">
        <v>0</v>
      </c>
      <c r="H124" s="14"/>
      <c r="I124" s="35"/>
      <c r="J124" s="52"/>
      <c r="K124" s="52"/>
      <c r="L124" s="35">
        <f t="shared" si="23"/>
        <v>0</v>
      </c>
      <c r="M124" s="14"/>
      <c r="N124" s="52"/>
      <c r="O124" s="52"/>
      <c r="P124" s="52"/>
      <c r="Q124" s="52"/>
    </row>
    <row r="125" spans="1:17" ht="50.25" customHeight="1" x14ac:dyDescent="0.2">
      <c r="A125" s="39">
        <v>1304</v>
      </c>
      <c r="B125" s="39">
        <v>1000</v>
      </c>
      <c r="C125" s="39" t="s">
        <v>102</v>
      </c>
      <c r="D125" s="35"/>
      <c r="E125" s="35">
        <v>20</v>
      </c>
      <c r="F125" s="37" t="s">
        <v>103</v>
      </c>
      <c r="G125" s="35">
        <v>0</v>
      </c>
      <c r="H125" s="14"/>
      <c r="I125" s="35"/>
      <c r="J125" s="52"/>
      <c r="K125" s="52"/>
      <c r="L125" s="35">
        <f t="shared" si="23"/>
        <v>0</v>
      </c>
      <c r="M125" s="14"/>
      <c r="N125" s="52"/>
      <c r="O125" s="52"/>
      <c r="P125" s="52"/>
      <c r="Q125" s="52"/>
    </row>
    <row r="126" spans="1:17" ht="51.75" customHeight="1" x14ac:dyDescent="0.2">
      <c r="A126" s="39">
        <v>1399</v>
      </c>
      <c r="B126" s="72">
        <v>1000</v>
      </c>
      <c r="C126" s="35">
        <v>4</v>
      </c>
      <c r="D126" s="35"/>
      <c r="E126" s="35">
        <v>20</v>
      </c>
      <c r="F126" s="37" t="s">
        <v>91</v>
      </c>
      <c r="G126" s="35">
        <v>0</v>
      </c>
      <c r="H126" s="14"/>
      <c r="I126" s="35"/>
      <c r="J126" s="52"/>
      <c r="K126" s="52"/>
      <c r="L126" s="35">
        <f t="shared" si="23"/>
        <v>0</v>
      </c>
      <c r="M126" s="14"/>
      <c r="N126" s="52"/>
      <c r="O126" s="52"/>
      <c r="P126" s="52"/>
      <c r="Q126" s="52"/>
    </row>
    <row r="127" spans="1:17" ht="59.25" customHeight="1" thickBot="1" x14ac:dyDescent="0.25">
      <c r="A127" s="39">
        <v>1399</v>
      </c>
      <c r="B127" s="72">
        <v>1000</v>
      </c>
      <c r="C127" s="35">
        <v>5</v>
      </c>
      <c r="D127" s="35"/>
      <c r="E127" s="35">
        <v>20</v>
      </c>
      <c r="F127" s="37" t="s">
        <v>92</v>
      </c>
      <c r="G127" s="35">
        <v>0</v>
      </c>
      <c r="H127" s="14"/>
      <c r="I127" s="35"/>
      <c r="J127" s="52"/>
      <c r="K127" s="52"/>
      <c r="L127" s="35">
        <f t="shared" si="23"/>
        <v>0</v>
      </c>
      <c r="M127" s="14"/>
      <c r="N127" s="52"/>
      <c r="O127" s="52"/>
      <c r="P127" s="52"/>
      <c r="Q127" s="52"/>
    </row>
    <row r="128" spans="1:17" ht="6.75" hidden="1" customHeight="1" x14ac:dyDescent="0.25">
      <c r="A128" s="40">
        <v>1399</v>
      </c>
      <c r="B128" s="73">
        <v>1000</v>
      </c>
      <c r="C128" s="43">
        <v>6</v>
      </c>
      <c r="D128" s="43"/>
      <c r="E128" s="43">
        <v>20</v>
      </c>
      <c r="F128" s="77" t="s">
        <v>93</v>
      </c>
      <c r="G128" s="12"/>
      <c r="H128" s="12"/>
      <c r="I128" s="12"/>
      <c r="J128" s="12"/>
      <c r="K128" s="12"/>
      <c r="L128" s="11">
        <f t="shared" si="23"/>
        <v>0</v>
      </c>
      <c r="M128" s="14"/>
      <c r="N128" s="12"/>
      <c r="O128" s="12"/>
      <c r="P128" s="12"/>
      <c r="Q128" s="12"/>
    </row>
    <row r="129" spans="1:17" ht="42" customHeight="1" x14ac:dyDescent="0.2">
      <c r="A129" s="80"/>
      <c r="B129" s="81"/>
      <c r="C129" s="81"/>
      <c r="D129" s="81"/>
      <c r="E129" s="81"/>
      <c r="F129" s="81"/>
      <c r="G129" s="82"/>
      <c r="H129" s="82"/>
      <c r="I129" s="69"/>
      <c r="J129" s="69"/>
      <c r="K129" s="69"/>
      <c r="L129" s="69"/>
      <c r="M129" s="69"/>
      <c r="N129" s="70"/>
      <c r="O129" s="70"/>
      <c r="P129" s="70"/>
      <c r="Q129" s="83"/>
    </row>
    <row r="130" spans="1:17" x14ac:dyDescent="0.2">
      <c r="A130" s="84"/>
      <c r="B130" s="26"/>
      <c r="C130" s="26"/>
      <c r="D130" s="26"/>
      <c r="E130" s="26"/>
      <c r="F130" s="26"/>
      <c r="G130" s="17"/>
      <c r="H130" s="17"/>
      <c r="I130" s="4"/>
      <c r="J130" s="4"/>
      <c r="K130" s="4"/>
      <c r="L130" s="4"/>
      <c r="N130" s="5"/>
      <c r="O130" s="5"/>
      <c r="P130" s="5"/>
      <c r="Q130" s="85"/>
    </row>
    <row r="131" spans="1:17" x14ac:dyDescent="0.2">
      <c r="A131" s="86"/>
      <c r="B131" s="26"/>
      <c r="C131" s="26"/>
      <c r="D131" s="26"/>
      <c r="E131" s="20" t="s">
        <v>33</v>
      </c>
      <c r="F131" s="26"/>
      <c r="G131" s="17"/>
      <c r="H131" s="17"/>
      <c r="I131" s="4"/>
      <c r="J131" s="4"/>
      <c r="K131" s="4"/>
      <c r="L131" s="20" t="s">
        <v>94</v>
      </c>
      <c r="N131" s="5"/>
      <c r="O131" s="21"/>
      <c r="P131" s="5"/>
      <c r="Q131" s="85"/>
    </row>
    <row r="132" spans="1:17" x14ac:dyDescent="0.2">
      <c r="A132" s="84"/>
      <c r="B132" s="26"/>
      <c r="C132" s="26"/>
      <c r="D132" s="26"/>
      <c r="E132" s="4" t="s">
        <v>32</v>
      </c>
      <c r="F132" s="26"/>
      <c r="G132" s="17"/>
      <c r="H132" s="17"/>
      <c r="I132" s="4"/>
      <c r="J132" s="4"/>
      <c r="K132" s="4"/>
      <c r="L132" s="4" t="s">
        <v>96</v>
      </c>
      <c r="N132" s="5"/>
      <c r="O132" s="5"/>
      <c r="P132" s="5"/>
      <c r="Q132" s="85"/>
    </row>
    <row r="133" spans="1:17" ht="12.75" thickBot="1" x14ac:dyDescent="0.25">
      <c r="A133" s="87"/>
      <c r="B133" s="88"/>
      <c r="C133" s="88"/>
      <c r="D133" s="88"/>
      <c r="E133" s="47"/>
      <c r="F133" s="88"/>
      <c r="G133" s="89"/>
      <c r="H133" s="89"/>
      <c r="I133" s="47"/>
      <c r="J133" s="47"/>
      <c r="K133" s="47"/>
      <c r="L133" s="47" t="s">
        <v>95</v>
      </c>
      <c r="M133" s="47"/>
      <c r="N133" s="48"/>
      <c r="O133" s="48"/>
      <c r="P133" s="48"/>
      <c r="Q133" s="90"/>
    </row>
  </sheetData>
  <mergeCells count="14">
    <mergeCell ref="T74:U74"/>
    <mergeCell ref="A1:Q1"/>
    <mergeCell ref="A2:Q2"/>
    <mergeCell ref="A3:Q3"/>
    <mergeCell ref="A5:A6"/>
    <mergeCell ref="B5:B6"/>
    <mergeCell ref="C5:C6"/>
    <mergeCell ref="D5:D6"/>
    <mergeCell ref="E5:E6"/>
    <mergeCell ref="F5:F6"/>
    <mergeCell ref="G5:G6"/>
    <mergeCell ref="N5:Q5"/>
    <mergeCell ref="L5:L6"/>
    <mergeCell ref="I5:K5"/>
  </mergeCells>
  <phoneticPr fontId="6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REC20</vt:lpstr>
      <vt:lpstr>REC21</vt:lpstr>
      <vt:lpstr>'REC20'!Área_de_impresión</vt:lpstr>
      <vt:lpstr>'REC21'!Área_de_impresión</vt:lpstr>
      <vt:lpstr>'REC20'!Títulos_a_imprimir</vt:lpstr>
      <vt:lpstr>'REC21'!Títulos_a_imprimir</vt:lpstr>
    </vt:vector>
  </TitlesOfParts>
  <Company>Supersolidaria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Danyira Diamary Pachon Ramirez</cp:lastModifiedBy>
  <cp:lastPrinted>2018-08-08T19:55:11Z</cp:lastPrinted>
  <dcterms:created xsi:type="dcterms:W3CDTF">2006-02-22T14:18:00Z</dcterms:created>
  <dcterms:modified xsi:type="dcterms:W3CDTF">2021-11-23T18:03:31Z</dcterms:modified>
</cp:coreProperties>
</file>