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RE\Documentos\ASESORIAS\SUPERSOLIDARIA\CONTRATO 2020\MODELO DE RENTABILIDAD POR PRODUCTO\"/>
    </mc:Choice>
  </mc:AlternateContent>
  <bookViews>
    <workbookView xWindow="0" yWindow="0" windowWidth="20490" windowHeight="7755"/>
  </bookViews>
  <sheets>
    <sheet name="PY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I103" i="1" s="1"/>
  <c r="E102" i="1"/>
  <c r="I102" i="1" s="1"/>
  <c r="E101" i="1"/>
  <c r="I101" i="1" s="1"/>
  <c r="E100" i="1"/>
  <c r="I100" i="1" s="1"/>
  <c r="E99" i="1"/>
  <c r="I99" i="1" s="1"/>
  <c r="E98" i="1"/>
  <c r="I98" i="1" s="1"/>
  <c r="E97" i="1"/>
  <c r="I97" i="1" s="1"/>
  <c r="E96" i="1"/>
  <c r="I96" i="1" s="1"/>
  <c r="E95" i="1"/>
  <c r="I95" i="1" s="1"/>
  <c r="E94" i="1"/>
  <c r="I94" i="1" s="1"/>
  <c r="E93" i="1"/>
  <c r="I93" i="1" s="1"/>
  <c r="E92" i="1"/>
  <c r="I92" i="1" s="1"/>
  <c r="E91" i="1"/>
  <c r="I91" i="1" s="1"/>
  <c r="E90" i="1"/>
  <c r="I90" i="1" s="1"/>
  <c r="E89" i="1"/>
  <c r="I89" i="1" s="1"/>
  <c r="E88" i="1"/>
  <c r="I88" i="1" s="1"/>
  <c r="E87" i="1"/>
  <c r="I87" i="1" s="1"/>
  <c r="E86" i="1"/>
  <c r="I86" i="1" s="1"/>
  <c r="H85" i="1"/>
  <c r="H123" i="1" s="1"/>
  <c r="G85" i="1"/>
  <c r="G123" i="1" s="1"/>
  <c r="F85" i="1"/>
  <c r="F123" i="1" s="1"/>
  <c r="D85" i="1"/>
  <c r="D123" i="1" s="1"/>
  <c r="C85" i="1"/>
  <c r="C123" i="1" s="1"/>
  <c r="E83" i="1"/>
  <c r="I83" i="1" s="1"/>
  <c r="E82" i="1"/>
  <c r="I82" i="1" s="1"/>
  <c r="E81" i="1"/>
  <c r="I81" i="1" s="1"/>
  <c r="E80" i="1"/>
  <c r="I80" i="1" s="1"/>
  <c r="E79" i="1"/>
  <c r="I79" i="1" s="1"/>
  <c r="E78" i="1"/>
  <c r="I78" i="1" s="1"/>
  <c r="E77" i="1"/>
  <c r="I77" i="1" s="1"/>
  <c r="E76" i="1"/>
  <c r="I76" i="1" s="1"/>
  <c r="E75" i="1"/>
  <c r="I75" i="1" s="1"/>
  <c r="E74" i="1"/>
  <c r="I74" i="1" s="1"/>
  <c r="E73" i="1"/>
  <c r="I73" i="1" s="1"/>
  <c r="E72" i="1"/>
  <c r="I72" i="1" s="1"/>
  <c r="E71" i="1"/>
  <c r="I71" i="1" s="1"/>
  <c r="E70" i="1"/>
  <c r="I70" i="1" s="1"/>
  <c r="E69" i="1"/>
  <c r="I69" i="1" s="1"/>
  <c r="E68" i="1"/>
  <c r="I68" i="1" s="1"/>
  <c r="E67" i="1"/>
  <c r="I67" i="1" s="1"/>
  <c r="E66" i="1"/>
  <c r="I66" i="1" s="1"/>
  <c r="E65" i="1"/>
  <c r="I65" i="1" s="1"/>
  <c r="E64" i="1"/>
  <c r="I64" i="1" s="1"/>
  <c r="E63" i="1"/>
  <c r="I63" i="1" s="1"/>
  <c r="E62" i="1"/>
  <c r="I62" i="1" s="1"/>
  <c r="E61" i="1"/>
  <c r="I61" i="1" s="1"/>
  <c r="E60" i="1"/>
  <c r="I60" i="1" s="1"/>
  <c r="E59" i="1"/>
  <c r="I59" i="1" s="1"/>
  <c r="E58" i="1"/>
  <c r="I58" i="1" s="1"/>
  <c r="E57" i="1"/>
  <c r="I57" i="1" s="1"/>
  <c r="E56" i="1"/>
  <c r="I56" i="1" s="1"/>
  <c r="E55" i="1"/>
  <c r="I55" i="1" s="1"/>
  <c r="H54" i="1"/>
  <c r="H124" i="1" s="1"/>
  <c r="G54" i="1"/>
  <c r="G124" i="1" s="1"/>
  <c r="F54" i="1"/>
  <c r="F124" i="1" s="1"/>
  <c r="D54" i="1"/>
  <c r="D124" i="1" s="1"/>
  <c r="C54" i="1"/>
  <c r="H43" i="1"/>
  <c r="H41" i="1" s="1"/>
  <c r="H116" i="1" s="1"/>
  <c r="G43" i="1"/>
  <c r="G41" i="1" s="1"/>
  <c r="F43" i="1"/>
  <c r="F41" i="1" s="1"/>
  <c r="F116" i="1" s="1"/>
  <c r="E43" i="1"/>
  <c r="E41" i="1" s="1"/>
  <c r="E116" i="1" s="1"/>
  <c r="D43" i="1"/>
  <c r="D41" i="1" s="1"/>
  <c r="D116" i="1" s="1"/>
  <c r="C43" i="1"/>
  <c r="C41" i="1" s="1"/>
  <c r="C116" i="1" s="1"/>
  <c r="E38" i="1"/>
  <c r="I38" i="1" s="1"/>
  <c r="E37" i="1"/>
  <c r="I37" i="1" s="1"/>
  <c r="E36" i="1"/>
  <c r="I36" i="1" s="1"/>
  <c r="E35" i="1"/>
  <c r="I35" i="1" s="1"/>
  <c r="E34" i="1"/>
  <c r="I34" i="1" s="1"/>
  <c r="E33" i="1"/>
  <c r="I33" i="1" s="1"/>
  <c r="E32" i="1"/>
  <c r="I32" i="1" s="1"/>
  <c r="E31" i="1"/>
  <c r="I31" i="1" s="1"/>
  <c r="E30" i="1"/>
  <c r="I30" i="1" s="1"/>
  <c r="E29" i="1"/>
  <c r="I29" i="1" s="1"/>
  <c r="E28" i="1"/>
  <c r="I28" i="1" s="1"/>
  <c r="E27" i="1"/>
  <c r="I27" i="1" s="1"/>
  <c r="E26" i="1"/>
  <c r="I26" i="1" s="1"/>
  <c r="E25" i="1"/>
  <c r="I25" i="1" s="1"/>
  <c r="E24" i="1"/>
  <c r="I24" i="1" s="1"/>
  <c r="H23" i="1"/>
  <c r="H21" i="1" s="1"/>
  <c r="G23" i="1"/>
  <c r="G21" i="1" s="1"/>
  <c r="G115" i="1" s="1"/>
  <c r="F23" i="1"/>
  <c r="F21" i="1" s="1"/>
  <c r="F115" i="1" s="1"/>
  <c r="D23" i="1"/>
  <c r="D21" i="1" s="1"/>
  <c r="D115" i="1" s="1"/>
  <c r="C23" i="1"/>
  <c r="C21" i="1" s="1"/>
  <c r="I13" i="1"/>
  <c r="I11" i="1"/>
  <c r="I43" i="1" s="1"/>
  <c r="I41" i="1" s="1"/>
  <c r="I116" i="1" s="1"/>
  <c r="G53" i="1" l="1"/>
  <c r="G122" i="1" s="1"/>
  <c r="C53" i="1"/>
  <c r="C122" i="1" s="1"/>
  <c r="C124" i="1"/>
  <c r="H53" i="1"/>
  <c r="H122" i="1" s="1"/>
  <c r="F53" i="1"/>
  <c r="F122" i="1" s="1"/>
  <c r="F117" i="1"/>
  <c r="C115" i="1"/>
  <c r="C117" i="1" s="1"/>
  <c r="C45" i="1"/>
  <c r="H120" i="1"/>
  <c r="H115" i="1"/>
  <c r="H117" i="1" s="1"/>
  <c r="G116" i="1"/>
  <c r="G45" i="1"/>
  <c r="D117" i="1"/>
  <c r="D53" i="1"/>
  <c r="D122" i="1" s="1"/>
  <c r="G117" i="1"/>
  <c r="E23" i="1"/>
  <c r="E21" i="1" s="1"/>
  <c r="E115" i="1" s="1"/>
  <c r="E117" i="1" s="1"/>
  <c r="F120" i="1"/>
  <c r="F45" i="1"/>
  <c r="F119" i="1"/>
  <c r="D45" i="1"/>
  <c r="H45" i="1"/>
  <c r="C120" i="1"/>
  <c r="G120" i="1"/>
  <c r="E85" i="1"/>
  <c r="C121" i="1"/>
  <c r="G121" i="1"/>
  <c r="E54" i="1"/>
  <c r="E124" i="1" s="1"/>
  <c r="G119" i="1"/>
  <c r="D120" i="1"/>
  <c r="D121" i="1"/>
  <c r="H121" i="1"/>
  <c r="I85" i="1" l="1"/>
  <c r="I123" i="1" s="1"/>
  <c r="E123" i="1"/>
  <c r="I23" i="1"/>
  <c r="I21" i="1" s="1"/>
  <c r="I115" i="1" s="1"/>
  <c r="I117" i="1" s="1"/>
  <c r="F121" i="1"/>
  <c r="F118" i="1" s="1"/>
  <c r="F125" i="1" s="1"/>
  <c r="G118" i="1"/>
  <c r="G125" i="1" s="1"/>
  <c r="E45" i="1"/>
  <c r="E51" i="1"/>
  <c r="E121" i="1" s="1"/>
  <c r="G47" i="1"/>
  <c r="G106" i="1" s="1"/>
  <c r="I54" i="1"/>
  <c r="E53" i="1"/>
  <c r="E122" i="1" s="1"/>
  <c r="H119" i="1"/>
  <c r="H118" i="1" s="1"/>
  <c r="H125" i="1" s="1"/>
  <c r="D119" i="1"/>
  <c r="D118" i="1" s="1"/>
  <c r="D125" i="1" s="1"/>
  <c r="C119" i="1"/>
  <c r="C118" i="1" s="1"/>
  <c r="C125" i="1" s="1"/>
  <c r="E50" i="1"/>
  <c r="E120" i="1" s="1"/>
  <c r="I53" i="1" l="1"/>
  <c r="I122" i="1" s="1"/>
  <c r="I124" i="1"/>
  <c r="I45" i="1"/>
  <c r="F47" i="1"/>
  <c r="F106" i="1" s="1"/>
  <c r="F112" i="1" s="1"/>
  <c r="F126" i="1" s="1"/>
  <c r="I50" i="1"/>
  <c r="I120" i="1" s="1"/>
  <c r="D47" i="1"/>
  <c r="D106" i="1" s="1"/>
  <c r="G112" i="1"/>
  <c r="G126" i="1" s="1"/>
  <c r="I51" i="1"/>
  <c r="I121" i="1" s="1"/>
  <c r="H47" i="1"/>
  <c r="H106" i="1" s="1"/>
  <c r="E49" i="1"/>
  <c r="E119" i="1" s="1"/>
  <c r="E118" i="1" s="1"/>
  <c r="E125" i="1" s="1"/>
  <c r="C47" i="1"/>
  <c r="C106" i="1" s="1"/>
  <c r="D112" i="1" l="1"/>
  <c r="D126" i="1" s="1"/>
  <c r="H112" i="1"/>
  <c r="H126" i="1" s="1"/>
  <c r="C112" i="1"/>
  <c r="C126" i="1" s="1"/>
  <c r="E47" i="1"/>
  <c r="E106" i="1" s="1"/>
  <c r="I49" i="1"/>
  <c r="I119" i="1" s="1"/>
  <c r="I118" i="1" s="1"/>
  <c r="I125" i="1" s="1"/>
  <c r="I47" i="1" l="1"/>
  <c r="I106" i="1" s="1"/>
  <c r="E112" i="1"/>
  <c r="E126" i="1" s="1"/>
  <c r="I112" i="1" l="1"/>
  <c r="I126" i="1" s="1"/>
</calcChain>
</file>

<file path=xl/sharedStrings.xml><?xml version="1.0" encoding="utf-8"?>
<sst xmlns="http://schemas.openxmlformats.org/spreadsheetml/2006/main" count="111" uniqueCount="90">
  <si>
    <t>MODELO PARA EVALUAR LA RENTABILIDAD POR PRODUCTO</t>
  </si>
  <si>
    <t>Consumo
Con Libranza</t>
  </si>
  <si>
    <t>Consumo
Sin Libranza</t>
  </si>
  <si>
    <t>Consumo</t>
  </si>
  <si>
    <t>Comercial</t>
  </si>
  <si>
    <t>Vivienda</t>
  </si>
  <si>
    <t>Total
Productos</t>
  </si>
  <si>
    <t>Intereses</t>
  </si>
  <si>
    <t>Otros ingresos</t>
  </si>
  <si>
    <t>Otorgamiento</t>
  </si>
  <si>
    <t>Seguimiento y Control</t>
  </si>
  <si>
    <t>Cobranza</t>
  </si>
  <si>
    <t>Deterioro</t>
  </si>
  <si>
    <t>Comerciales</t>
  </si>
  <si>
    <t>Empleados</t>
  </si>
  <si>
    <t>Recuperaciones</t>
  </si>
  <si>
    <t>Número de deudores</t>
  </si>
  <si>
    <t>Número de operaciones</t>
  </si>
  <si>
    <t>Monto de cartera</t>
  </si>
  <si>
    <t>Monto de cartera vencida</t>
  </si>
  <si>
    <t>Tasa promedio de colocación entidad</t>
  </si>
  <si>
    <t>Costo de fondeo de la entidad</t>
  </si>
  <si>
    <t>Indicador de cartera por mora</t>
  </si>
  <si>
    <t>Indicador de cartera por riesgo</t>
  </si>
  <si>
    <t>Indicador de cobertura individual</t>
  </si>
  <si>
    <t>Indicador de gasto de seguimiento y control</t>
  </si>
  <si>
    <t>Indicador de gasto de otorgamiento</t>
  </si>
  <si>
    <t>Indicador gasto de cobranza</t>
  </si>
  <si>
    <t>Indicador ingreso financiero</t>
  </si>
  <si>
    <t>Indicador egreso financiero</t>
  </si>
  <si>
    <t>Indicador de gastos administrativos</t>
  </si>
  <si>
    <t>Margen financiero</t>
  </si>
  <si>
    <t>Otros Ingresos</t>
  </si>
  <si>
    <t>Indicador deterioro neto</t>
  </si>
  <si>
    <t>Margen operativo</t>
  </si>
  <si>
    <t>Margen neto</t>
  </si>
  <si>
    <t>Indicador deterioro</t>
  </si>
  <si>
    <t>Utilidad operativa</t>
  </si>
  <si>
    <t>Otros egresos</t>
  </si>
  <si>
    <t>Utilidad neta</t>
  </si>
  <si>
    <t>C. Indicadores</t>
  </si>
  <si>
    <t>Créditos de vivienda</t>
  </si>
  <si>
    <t>Intereses créditos de vivienda</t>
  </si>
  <si>
    <t>Pago por cuenta de asociados - créditos de vivienda</t>
  </si>
  <si>
    <t>Créditos de consumo</t>
  </si>
  <si>
    <t>Intereses créditos de consumo</t>
  </si>
  <si>
    <t>Pago por cuenta de asociados - créditos de consumo</t>
  </si>
  <si>
    <t>Microcrédito inmobiliario</t>
  </si>
  <si>
    <t>Intereses microcrédito inmobiliario</t>
  </si>
  <si>
    <t>Pagos por cuenta de  asociados - microcrédito inmobiliario</t>
  </si>
  <si>
    <t>Microcrédito empresarial</t>
  </si>
  <si>
    <t>Intereses microcrédito empresarial</t>
  </si>
  <si>
    <t>Pagos por cuenta de  asociados - microcrédito empresarial</t>
  </si>
  <si>
    <t>Créditos comerciales</t>
  </si>
  <si>
    <t>Intereses créditos comerciales</t>
  </si>
  <si>
    <t>Pagos por cuenta de  asociados - créditos comerciales</t>
  </si>
  <si>
    <t>Deterioro general</t>
  </si>
  <si>
    <t>Créditos a empleados</t>
  </si>
  <si>
    <t>Intereses créditos a empleados</t>
  </si>
  <si>
    <t>Cartera general</t>
  </si>
  <si>
    <t>Adicional cartera</t>
  </si>
  <si>
    <t xml:space="preserve">Consumo - pago por cuenta de asociados </t>
  </si>
  <si>
    <t>Microcrédito inmobiliario - pagos por cuenta de  asociados</t>
  </si>
  <si>
    <t>Microcrédito empresarial - pagos por cuenta de  asociados</t>
  </si>
  <si>
    <t>Comerciales - pagos por cuenta de  asociados</t>
  </si>
  <si>
    <t>Gastos Administrativos</t>
  </si>
  <si>
    <t>Utilidad Financiera</t>
  </si>
  <si>
    <t>Egresos Financieros</t>
  </si>
  <si>
    <t>Intereses de créditos comerciales</t>
  </si>
  <si>
    <t>Intereses de créditos comerciales con periodos de gracia</t>
  </si>
  <si>
    <t>Intereses de créditos consumo</t>
  </si>
  <si>
    <t>Intereses de créditos de consumo con periodos de gracia</t>
  </si>
  <si>
    <t>Intereses de créditos vivienda</t>
  </si>
  <si>
    <t>Intereses de créditos de vivienda con periodos de gracia</t>
  </si>
  <si>
    <t>Intereses de microcrédito  empresarial</t>
  </si>
  <si>
    <t>Intereses de microcrédito empresarial con periodos de gracia</t>
  </si>
  <si>
    <t>Intereses de créditos a empleados</t>
  </si>
  <si>
    <t>Intereses moratorios cartera comercial</t>
  </si>
  <si>
    <t>Intereses moratorios cartera consumo</t>
  </si>
  <si>
    <t>Intereses moratorios cartera vivienda</t>
  </si>
  <si>
    <t>Intereses moratorios cartera microcrédito empresarial</t>
  </si>
  <si>
    <t>Intereses moratorios créditos empleados</t>
  </si>
  <si>
    <t>Devoluciones, rebajas y descuentos en ventas (db)</t>
  </si>
  <si>
    <t>Costo de Fondeo</t>
  </si>
  <si>
    <t>Deterioro Neto Cartera</t>
  </si>
  <si>
    <t>Ingresos Financieros</t>
  </si>
  <si>
    <t>A. Parámetros generales</t>
  </si>
  <si>
    <t>B. Estado de resultado por producto</t>
  </si>
  <si>
    <t>Indicador recuperación</t>
  </si>
  <si>
    <t>Microcrédito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</si>
</sst>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sz val="16"/>
      <color theme="0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/>
    <xf numFmtId="0" fontId="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0" borderId="0" xfId="0" applyFont="1" applyBorder="1" applyAlignment="1">
      <alignment horizontal="left" indent="5"/>
    </xf>
    <xf numFmtId="3" fontId="9" fillId="3" borderId="0" xfId="0" applyNumberFormat="1" applyFont="1" applyFill="1" applyBorder="1" applyAlignment="1">
      <alignment horizontal="center"/>
    </xf>
    <xf numFmtId="3" fontId="9" fillId="4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3" fontId="9" fillId="6" borderId="0" xfId="0" applyNumberFormat="1" applyFont="1" applyFill="1" applyBorder="1" applyAlignment="1">
      <alignment horizontal="center"/>
    </xf>
    <xf numFmtId="3" fontId="9" fillId="7" borderId="0" xfId="0" applyNumberFormat="1" applyFont="1" applyFill="1" applyBorder="1" applyAlignment="1">
      <alignment horizontal="center"/>
    </xf>
    <xf numFmtId="3" fontId="9" fillId="10" borderId="0" xfId="0" applyNumberFormat="1" applyFont="1" applyFill="1" applyBorder="1" applyAlignment="1">
      <alignment horizontal="center"/>
    </xf>
    <xf numFmtId="3" fontId="10" fillId="9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indent="5"/>
    </xf>
    <xf numFmtId="3" fontId="9" fillId="3" borderId="2" xfId="0" applyNumberFormat="1" applyFont="1" applyFill="1" applyBorder="1" applyAlignment="1">
      <alignment horizontal="center"/>
    </xf>
    <xf numFmtId="3" fontId="9" fillId="4" borderId="2" xfId="0" applyNumberFormat="1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/>
    </xf>
    <xf numFmtId="3" fontId="9" fillId="6" borderId="2" xfId="0" applyNumberFormat="1" applyFont="1" applyFill="1" applyBorder="1" applyAlignment="1">
      <alignment horizontal="center"/>
    </xf>
    <xf numFmtId="3" fontId="9" fillId="7" borderId="2" xfId="0" applyNumberFormat="1" applyFont="1" applyFill="1" applyBorder="1" applyAlignment="1">
      <alignment horizontal="center"/>
    </xf>
    <xf numFmtId="3" fontId="9" fillId="10" borderId="2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center"/>
    </xf>
    <xf numFmtId="10" fontId="9" fillId="3" borderId="0" xfId="1" applyNumberFormat="1" applyFont="1" applyFill="1" applyBorder="1" applyAlignment="1">
      <alignment horizontal="center"/>
    </xf>
    <xf numFmtId="10" fontId="9" fillId="4" borderId="0" xfId="1" applyNumberFormat="1" applyFont="1" applyFill="1" applyBorder="1" applyAlignment="1">
      <alignment horizontal="center"/>
    </xf>
    <xf numFmtId="10" fontId="9" fillId="5" borderId="0" xfId="1" applyNumberFormat="1" applyFont="1" applyFill="1" applyBorder="1" applyAlignment="1">
      <alignment horizontal="center"/>
    </xf>
    <xf numFmtId="10" fontId="9" fillId="6" borderId="0" xfId="1" applyNumberFormat="1" applyFont="1" applyFill="1" applyBorder="1" applyAlignment="1">
      <alignment horizontal="center"/>
    </xf>
    <xf numFmtId="10" fontId="9" fillId="7" borderId="0" xfId="1" applyNumberFormat="1" applyFont="1" applyFill="1" applyBorder="1" applyAlignment="1">
      <alignment horizontal="center"/>
    </xf>
    <xf numFmtId="10" fontId="9" fillId="10" borderId="0" xfId="1" applyNumberFormat="1" applyFont="1" applyFill="1" applyBorder="1" applyAlignment="1">
      <alignment horizontal="center"/>
    </xf>
    <xf numFmtId="10" fontId="10" fillId="9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0" fontId="9" fillId="3" borderId="2" xfId="0" applyNumberFormat="1" applyFont="1" applyFill="1" applyBorder="1" applyAlignment="1">
      <alignment horizontal="center"/>
    </xf>
    <xf numFmtId="10" fontId="9" fillId="4" borderId="2" xfId="1" applyNumberFormat="1" applyFont="1" applyFill="1" applyBorder="1" applyAlignment="1">
      <alignment horizontal="center"/>
    </xf>
    <xf numFmtId="10" fontId="9" fillId="5" borderId="2" xfId="1" applyNumberFormat="1" applyFont="1" applyFill="1" applyBorder="1" applyAlignment="1">
      <alignment horizontal="center"/>
    </xf>
    <xf numFmtId="10" fontId="9" fillId="6" borderId="2" xfId="1" applyNumberFormat="1" applyFont="1" applyFill="1" applyBorder="1" applyAlignment="1">
      <alignment horizontal="center"/>
    </xf>
    <xf numFmtId="10" fontId="9" fillId="7" borderId="2" xfId="1" applyNumberFormat="1" applyFont="1" applyFill="1" applyBorder="1" applyAlignment="1">
      <alignment horizontal="center"/>
    </xf>
    <xf numFmtId="10" fontId="9" fillId="10" borderId="2" xfId="1" applyNumberFormat="1" applyFont="1" applyFill="1" applyBorder="1" applyAlignment="1">
      <alignment horizontal="center"/>
    </xf>
    <xf numFmtId="10" fontId="10" fillId="9" borderId="3" xfId="1" applyNumberFormat="1" applyFont="1" applyFill="1" applyBorder="1" applyAlignment="1">
      <alignment horizontal="center"/>
    </xf>
    <xf numFmtId="10" fontId="9" fillId="6" borderId="0" xfId="0" applyNumberFormat="1" applyFont="1" applyFill="1" applyBorder="1" applyAlignment="1">
      <alignment horizontal="center"/>
    </xf>
    <xf numFmtId="10" fontId="9" fillId="7" borderId="0" xfId="0" applyNumberFormat="1" applyFont="1" applyFill="1" applyBorder="1" applyAlignment="1">
      <alignment horizontal="center"/>
    </xf>
    <xf numFmtId="10" fontId="9" fillId="10" borderId="0" xfId="0" applyNumberFormat="1" applyFont="1" applyFill="1" applyBorder="1" applyAlignment="1">
      <alignment horizontal="center"/>
    </xf>
    <xf numFmtId="10" fontId="10" fillId="9" borderId="0" xfId="0" applyNumberFormat="1" applyFont="1" applyFill="1" applyBorder="1" applyAlignment="1">
      <alignment horizontal="center"/>
    </xf>
    <xf numFmtId="10" fontId="9" fillId="3" borderId="2" xfId="1" applyNumberFormat="1" applyFont="1" applyFill="1" applyBorder="1" applyAlignment="1">
      <alignment horizontal="center"/>
    </xf>
    <xf numFmtId="10" fontId="9" fillId="6" borderId="2" xfId="0" applyNumberFormat="1" applyFont="1" applyFill="1" applyBorder="1" applyAlignment="1">
      <alignment horizontal="center"/>
    </xf>
    <xf numFmtId="10" fontId="9" fillId="7" borderId="2" xfId="0" applyNumberFormat="1" applyFont="1" applyFill="1" applyBorder="1" applyAlignment="1">
      <alignment horizontal="center"/>
    </xf>
    <xf numFmtId="10" fontId="9" fillId="10" borderId="2" xfId="0" applyNumberFormat="1" applyFont="1" applyFill="1" applyBorder="1" applyAlignment="1">
      <alignment horizontal="center"/>
    </xf>
    <xf numFmtId="10" fontId="10" fillId="9" borderId="3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11" fillId="4" borderId="0" xfId="0" applyFont="1" applyFill="1" applyBorder="1"/>
    <xf numFmtId="164" fontId="9" fillId="5" borderId="0" xfId="1" applyNumberFormat="1" applyFont="1" applyFill="1" applyBorder="1" applyAlignment="1">
      <alignment horizontal="center"/>
    </xf>
    <xf numFmtId="0" fontId="12" fillId="0" borderId="0" xfId="0" applyFont="1" applyBorder="1"/>
    <xf numFmtId="3" fontId="8" fillId="0" borderId="0" xfId="0" applyNumberFormat="1" applyFont="1" applyBorder="1"/>
    <xf numFmtId="3" fontId="0" fillId="0" borderId="0" xfId="0" applyNumberFormat="1" applyBorder="1"/>
    <xf numFmtId="0" fontId="5" fillId="9" borderId="0" xfId="0" applyFont="1" applyFill="1" applyBorder="1"/>
    <xf numFmtId="3" fontId="3" fillId="9" borderId="0" xfId="0" applyNumberFormat="1" applyFont="1" applyFill="1" applyBorder="1" applyAlignment="1">
      <alignment horizontal="center"/>
    </xf>
    <xf numFmtId="0" fontId="8" fillId="0" borderId="0" xfId="0" applyFont="1" applyBorder="1"/>
    <xf numFmtId="3" fontId="8" fillId="0" borderId="0" xfId="0" applyNumberFormat="1" applyFont="1" applyBorder="1" applyAlignment="1">
      <alignment horizontal="center"/>
    </xf>
    <xf numFmtId="0" fontId="4" fillId="11" borderId="0" xfId="0" applyFont="1" applyFill="1" applyBorder="1" applyAlignment="1">
      <alignment horizontal="left" indent="2"/>
    </xf>
    <xf numFmtId="3" fontId="13" fillId="9" borderId="0" xfId="0" applyNumberFormat="1" applyFont="1" applyFill="1" applyBorder="1" applyAlignment="1">
      <alignment horizontal="center"/>
    </xf>
    <xf numFmtId="3" fontId="11" fillId="6" borderId="0" xfId="0" applyNumberFormat="1" applyFont="1" applyFill="1" applyBorder="1" applyAlignment="1">
      <alignment horizontal="center"/>
    </xf>
    <xf numFmtId="3" fontId="11" fillId="10" borderId="0" xfId="0" applyNumberFormat="1" applyFont="1" applyFill="1" applyBorder="1" applyAlignment="1">
      <alignment horizontal="center"/>
    </xf>
    <xf numFmtId="3" fontId="11" fillId="6" borderId="2" xfId="0" applyNumberFormat="1" applyFont="1" applyFill="1" applyBorder="1" applyAlignment="1">
      <alignment horizontal="center"/>
    </xf>
    <xf numFmtId="3" fontId="11" fillId="10" borderId="2" xfId="0" applyNumberFormat="1" applyFont="1" applyFill="1" applyBorder="1" applyAlignment="1">
      <alignment horizontal="center"/>
    </xf>
    <xf numFmtId="3" fontId="13" fillId="9" borderId="3" xfId="0" applyNumberFormat="1" applyFont="1" applyFill="1" applyBorder="1" applyAlignment="1">
      <alignment horizontal="center"/>
    </xf>
    <xf numFmtId="3" fontId="14" fillId="9" borderId="0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12" fillId="0" borderId="0" xfId="0" applyNumberFormat="1" applyFont="1" applyBorder="1"/>
    <xf numFmtId="0" fontId="15" fillId="0" borderId="0" xfId="0" applyFont="1" applyBorder="1"/>
    <xf numFmtId="0" fontId="16" fillId="11" borderId="0" xfId="0" applyFont="1" applyFill="1" applyBorder="1"/>
    <xf numFmtId="9" fontId="0" fillId="0" borderId="0" xfId="1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180976</xdr:rowOff>
    </xdr:from>
    <xdr:to>
      <xdr:col>1</xdr:col>
      <xdr:colOff>2409825</xdr:colOff>
      <xdr:row>5</xdr:row>
      <xdr:rowOff>428903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71476"/>
          <a:ext cx="2295525" cy="1076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I177"/>
  <sheetViews>
    <sheetView showGridLines="0" showRowColHeaders="0" tabSelected="1" zoomScaleNormal="100" workbookViewId="0"/>
  </sheetViews>
  <sheetFormatPr baseColWidth="10" defaultRowHeight="15" outlineLevelRow="1" x14ac:dyDescent="0.25"/>
  <cols>
    <col min="1" max="1" width="10.42578125" style="1" customWidth="1"/>
    <col min="2" max="2" width="77.85546875" customWidth="1"/>
    <col min="3" max="9" width="20.42578125" customWidth="1"/>
  </cols>
  <sheetData>
    <row r="3" spans="1:9" x14ac:dyDescent="0.25">
      <c r="A3"/>
    </row>
    <row r="4" spans="1:9" ht="20.25" x14ac:dyDescent="0.3">
      <c r="C4" s="77" t="s">
        <v>0</v>
      </c>
      <c r="D4" s="77"/>
      <c r="E4" s="77"/>
      <c r="F4" s="77"/>
      <c r="G4" s="77"/>
      <c r="H4" s="77"/>
      <c r="I4" s="77"/>
    </row>
    <row r="6" spans="1:9" ht="36" x14ac:dyDescent="0.25">
      <c r="B6" s="2"/>
      <c r="C6" s="3" t="s">
        <v>1</v>
      </c>
      <c r="D6" s="4" t="s">
        <v>2</v>
      </c>
      <c r="E6" s="5" t="s">
        <v>3</v>
      </c>
      <c r="F6" s="6" t="s">
        <v>4</v>
      </c>
      <c r="G6" s="7" t="s">
        <v>89</v>
      </c>
      <c r="H6" s="8" t="s">
        <v>5</v>
      </c>
      <c r="I6" s="9" t="s">
        <v>6</v>
      </c>
    </row>
    <row r="7" spans="1:9" x14ac:dyDescent="0.25">
      <c r="B7" s="10"/>
      <c r="C7" s="10"/>
      <c r="D7" s="10"/>
      <c r="E7" s="10"/>
      <c r="F7" s="10"/>
      <c r="G7" s="10"/>
      <c r="H7" s="10"/>
      <c r="I7" s="10"/>
    </row>
    <row r="8" spans="1:9" ht="21" x14ac:dyDescent="0.35">
      <c r="B8" s="11" t="s">
        <v>86</v>
      </c>
      <c r="C8" s="12"/>
      <c r="D8" s="12"/>
      <c r="E8" s="12"/>
      <c r="F8" s="13"/>
      <c r="G8" s="13"/>
      <c r="H8" s="13"/>
      <c r="I8" s="13"/>
    </row>
    <row r="9" spans="1:9" ht="19.5" outlineLevel="1" thickBot="1" x14ac:dyDescent="0.35">
      <c r="B9" s="14" t="s">
        <v>16</v>
      </c>
      <c r="C9" s="15">
        <v>387415.61803510948</v>
      </c>
      <c r="D9" s="16">
        <v>437940.38196489052</v>
      </c>
      <c r="E9" s="17">
        <v>825356</v>
      </c>
      <c r="F9" s="18">
        <v>33767</v>
      </c>
      <c r="G9" s="19">
        <v>88002</v>
      </c>
      <c r="H9" s="20">
        <v>2149</v>
      </c>
      <c r="I9" s="21">
        <v>949275</v>
      </c>
    </row>
    <row r="10" spans="1:9" ht="19.5" outlineLevel="1" thickBot="1" x14ac:dyDescent="0.35">
      <c r="B10" s="22" t="s">
        <v>17</v>
      </c>
      <c r="C10" s="23">
        <v>774831.23607021896</v>
      </c>
      <c r="D10" s="24">
        <v>875880.76392978104</v>
      </c>
      <c r="E10" s="25">
        <v>1650712</v>
      </c>
      <c r="F10" s="26">
        <v>67534</v>
      </c>
      <c r="G10" s="27">
        <v>176004</v>
      </c>
      <c r="H10" s="28">
        <v>4298</v>
      </c>
      <c r="I10" s="29">
        <v>1898550</v>
      </c>
    </row>
    <row r="11" spans="1:9" ht="19.5" outlineLevel="1" thickBot="1" x14ac:dyDescent="0.35">
      <c r="B11" s="14" t="s">
        <v>18</v>
      </c>
      <c r="C11" s="15">
        <v>4958264.4855977986</v>
      </c>
      <c r="D11" s="16">
        <v>5604895.9866890693</v>
      </c>
      <c r="E11" s="17">
        <v>10563160.472286867</v>
      </c>
      <c r="F11" s="18">
        <v>1687991.4260851999</v>
      </c>
      <c r="G11" s="19">
        <v>1155483.5040713598</v>
      </c>
      <c r="H11" s="20">
        <v>688360.09956945991</v>
      </c>
      <c r="I11" s="21">
        <f>SUM(E11:H11)</f>
        <v>14094995.502012888</v>
      </c>
    </row>
    <row r="12" spans="1:9" ht="19.5" outlineLevel="1" thickBot="1" x14ac:dyDescent="0.35">
      <c r="B12" s="22" t="s">
        <v>19</v>
      </c>
      <c r="C12" s="23">
        <v>66361.979964415776</v>
      </c>
      <c r="D12" s="24">
        <v>628617.9053646609</v>
      </c>
      <c r="E12" s="25">
        <v>694979.88532907667</v>
      </c>
      <c r="F12" s="26">
        <v>172175.12546069038</v>
      </c>
      <c r="G12" s="27">
        <v>110355.06543169086</v>
      </c>
      <c r="H12" s="28">
        <v>36793.824091660266</v>
      </c>
      <c r="I12" s="29">
        <v>1014303.9003131182</v>
      </c>
    </row>
    <row r="13" spans="1:9" ht="19.5" outlineLevel="1" thickBot="1" x14ac:dyDescent="0.35">
      <c r="B13" s="14" t="s">
        <v>20</v>
      </c>
      <c r="C13" s="30">
        <v>0.1550321839080461</v>
      </c>
      <c r="D13" s="31">
        <v>0.1550321839080461</v>
      </c>
      <c r="E13" s="32">
        <v>0.1550321839080461</v>
      </c>
      <c r="F13" s="33">
        <v>0.15047811447811452</v>
      </c>
      <c r="G13" s="34">
        <v>0.22287872340425527</v>
      </c>
      <c r="H13" s="35">
        <v>0.11795285714285718</v>
      </c>
      <c r="I13" s="36">
        <f>AVERAGE(E13:H13)</f>
        <v>0.16158546973331828</v>
      </c>
    </row>
    <row r="14" spans="1:9" ht="19.5" outlineLevel="1" thickBot="1" x14ac:dyDescent="0.35">
      <c r="A14" s="37"/>
      <c r="B14" s="22" t="s">
        <v>21</v>
      </c>
      <c r="C14" s="38">
        <v>3.5999999999999997E-2</v>
      </c>
      <c r="D14" s="39">
        <v>3.5999999999999997E-2</v>
      </c>
      <c r="E14" s="40">
        <v>3.5999999999999997E-2</v>
      </c>
      <c r="F14" s="41">
        <v>3.5999999999999997E-2</v>
      </c>
      <c r="G14" s="42">
        <v>3.5999999999999997E-2</v>
      </c>
      <c r="H14" s="43">
        <v>3.5999999999999997E-2</v>
      </c>
      <c r="I14" s="44">
        <v>3.5999999999999997E-2</v>
      </c>
    </row>
    <row r="15" spans="1:9" ht="19.5" outlineLevel="1" thickBot="1" x14ac:dyDescent="0.35">
      <c r="B15" s="14" t="s">
        <v>22</v>
      </c>
      <c r="C15" s="30">
        <v>9.0600160194568239E-3</v>
      </c>
      <c r="D15" s="31">
        <v>7.5920403825326471E-2</v>
      </c>
      <c r="E15" s="32">
        <v>4.3999999999999997E-2</v>
      </c>
      <c r="F15" s="45">
        <v>6.9000000000000006E-2</v>
      </c>
      <c r="G15" s="46">
        <v>6.949464946604407E-2</v>
      </c>
      <c r="H15" s="47">
        <v>3.7102674382946607E-2</v>
      </c>
      <c r="I15" s="48">
        <v>4.9058881714428237E-2</v>
      </c>
    </row>
    <row r="16" spans="1:9" ht="19.5" outlineLevel="1" thickBot="1" x14ac:dyDescent="0.35">
      <c r="B16" s="22" t="s">
        <v>23</v>
      </c>
      <c r="C16" s="49">
        <v>1.3384114574197583E-2</v>
      </c>
      <c r="D16" s="39">
        <v>0.11215514201468685</v>
      </c>
      <c r="E16" s="40">
        <v>6.5792798202053374E-2</v>
      </c>
      <c r="F16" s="50">
        <v>0.10199999999999999</v>
      </c>
      <c r="G16" s="51">
        <v>9.5505530838695216E-2</v>
      </c>
      <c r="H16" s="52">
        <v>5.3451418980666146E-2</v>
      </c>
      <c r="I16" s="53">
        <v>7.1961988222576365E-2</v>
      </c>
    </row>
    <row r="17" spans="1:9" ht="18.75" outlineLevel="1" x14ac:dyDescent="0.3">
      <c r="B17" s="14" t="s">
        <v>24</v>
      </c>
      <c r="C17" s="54"/>
      <c r="D17" s="55"/>
      <c r="E17" s="56">
        <v>0.47303610193102136</v>
      </c>
      <c r="F17" s="45">
        <v>0.42027779239378649</v>
      </c>
      <c r="G17" s="46">
        <v>0.66878128802305381</v>
      </c>
      <c r="H17" s="47">
        <v>0.17732792746254789</v>
      </c>
      <c r="I17" s="48">
        <v>0.47439937487111888</v>
      </c>
    </row>
    <row r="18" spans="1:9" x14ac:dyDescent="0.25">
      <c r="B18" s="10"/>
      <c r="C18" s="10"/>
      <c r="D18" s="10"/>
      <c r="E18" s="10"/>
      <c r="F18" s="10"/>
      <c r="G18" s="10"/>
      <c r="H18" s="10"/>
      <c r="I18" s="10"/>
    </row>
    <row r="19" spans="1:9" ht="21" x14ac:dyDescent="0.35">
      <c r="B19" s="11" t="s">
        <v>87</v>
      </c>
      <c r="C19" s="12"/>
      <c r="D19" s="12"/>
      <c r="E19" s="12"/>
      <c r="F19" s="13"/>
      <c r="G19" s="13"/>
      <c r="H19" s="13"/>
      <c r="I19" s="13"/>
    </row>
    <row r="20" spans="1:9" ht="15.75" x14ac:dyDescent="0.25">
      <c r="B20" s="57"/>
      <c r="C20" s="58"/>
      <c r="D20" s="58"/>
      <c r="E20" s="58"/>
      <c r="F20" s="59"/>
      <c r="G20" s="59"/>
      <c r="H20" s="59"/>
      <c r="I20" s="59"/>
    </row>
    <row r="21" spans="1:9" ht="20.25" x14ac:dyDescent="0.3">
      <c r="B21" s="60" t="s">
        <v>85</v>
      </c>
      <c r="C21" s="61">
        <f t="shared" ref="C21:I21" si="0">+C23+C39</f>
        <v>860942.08166037477</v>
      </c>
      <c r="D21" s="61">
        <f t="shared" si="0"/>
        <v>973224.41682858043</v>
      </c>
      <c r="E21" s="61">
        <f t="shared" si="0"/>
        <v>1834166.4984889552</v>
      </c>
      <c r="F21" s="61">
        <f t="shared" si="0"/>
        <v>304272.5527324375</v>
      </c>
      <c r="G21" s="61">
        <f t="shared" si="0"/>
        <v>289437.3980727584</v>
      </c>
      <c r="H21" s="61">
        <f t="shared" si="0"/>
        <v>97010.652793449</v>
      </c>
      <c r="I21" s="61">
        <f t="shared" si="0"/>
        <v>2524887.1020875997</v>
      </c>
    </row>
    <row r="22" spans="1:9" ht="5.0999999999999996" customHeight="1" x14ac:dyDescent="0.25">
      <c r="B22" s="62"/>
      <c r="C22" s="63"/>
      <c r="D22" s="63"/>
      <c r="E22" s="63"/>
      <c r="F22" s="63"/>
      <c r="G22" s="63"/>
      <c r="H22" s="63"/>
      <c r="I22" s="63"/>
    </row>
    <row r="23" spans="1:9" ht="18.75" collapsed="1" x14ac:dyDescent="0.3">
      <c r="B23" s="64" t="s">
        <v>7</v>
      </c>
      <c r="C23" s="15">
        <f t="shared" ref="C23:H23" si="1">SUM(C24:C38)</f>
        <v>860942.08166037477</v>
      </c>
      <c r="D23" s="16">
        <f t="shared" si="1"/>
        <v>973224.41682858043</v>
      </c>
      <c r="E23" s="17">
        <f t="shared" si="1"/>
        <v>1834166.4984889552</v>
      </c>
      <c r="F23" s="18">
        <f t="shared" si="1"/>
        <v>304272.5527324375</v>
      </c>
      <c r="G23" s="19">
        <f t="shared" si="1"/>
        <v>289437.3980727584</v>
      </c>
      <c r="H23" s="20">
        <f t="shared" si="1"/>
        <v>97010.652793449</v>
      </c>
      <c r="I23" s="65">
        <f>SUM(E23:H23)</f>
        <v>2524887.1020875997</v>
      </c>
    </row>
    <row r="24" spans="1:9" ht="19.5" hidden="1" outlineLevel="1" thickBot="1" x14ac:dyDescent="0.35">
      <c r="A24" s="1">
        <v>415005</v>
      </c>
      <c r="B24" s="14" t="s">
        <v>68</v>
      </c>
      <c r="C24" s="15">
        <v>0</v>
      </c>
      <c r="D24" s="16">
        <v>0</v>
      </c>
      <c r="E24" s="17">
        <f>(SUM(C24:D24))</f>
        <v>0</v>
      </c>
      <c r="F24" s="66">
        <v>285014.93767071993</v>
      </c>
      <c r="G24" s="19">
        <v>0</v>
      </c>
      <c r="H24" s="67">
        <v>0</v>
      </c>
      <c r="I24" s="65">
        <f t="shared" ref="I24:I38" si="2">SUM(E24:H24)</f>
        <v>285014.93767071993</v>
      </c>
    </row>
    <row r="25" spans="1:9" ht="19.5" hidden="1" outlineLevel="1" thickBot="1" x14ac:dyDescent="0.35">
      <c r="A25" s="1">
        <v>415006</v>
      </c>
      <c r="B25" s="22" t="s">
        <v>69</v>
      </c>
      <c r="C25" s="23">
        <v>0</v>
      </c>
      <c r="D25" s="24">
        <v>0</v>
      </c>
      <c r="E25" s="25">
        <f t="shared" ref="E25:E38" si="3">(SUM(C25:D25))</f>
        <v>0</v>
      </c>
      <c r="F25" s="68">
        <v>16365.567606000001</v>
      </c>
      <c r="G25" s="27">
        <v>0</v>
      </c>
      <c r="H25" s="69">
        <v>0</v>
      </c>
      <c r="I25" s="29">
        <f t="shared" si="2"/>
        <v>16365.567606000001</v>
      </c>
    </row>
    <row r="26" spans="1:9" ht="19.5" hidden="1" outlineLevel="1" thickBot="1" x14ac:dyDescent="0.35">
      <c r="A26" s="1">
        <v>415010</v>
      </c>
      <c r="B26" s="14" t="s">
        <v>70</v>
      </c>
      <c r="C26" s="15">
        <v>842074.46016249666</v>
      </c>
      <c r="D26" s="16">
        <v>949573.32741728355</v>
      </c>
      <c r="E26" s="17">
        <f t="shared" si="3"/>
        <v>1791647.7875797802</v>
      </c>
      <c r="F26" s="66">
        <v>0</v>
      </c>
      <c r="G26" s="19">
        <v>0</v>
      </c>
      <c r="H26" s="67">
        <v>0</v>
      </c>
      <c r="I26" s="65">
        <f t="shared" si="2"/>
        <v>1791647.7875797802</v>
      </c>
    </row>
    <row r="27" spans="1:9" ht="19.5" hidden="1" outlineLevel="1" thickBot="1" x14ac:dyDescent="0.35">
      <c r="A27" s="1">
        <v>415011</v>
      </c>
      <c r="B27" s="22" t="s">
        <v>71</v>
      </c>
      <c r="C27" s="23">
        <v>12107.931301058999</v>
      </c>
      <c r="D27" s="24">
        <v>13653.624658641002</v>
      </c>
      <c r="E27" s="25">
        <f t="shared" si="3"/>
        <v>25761.555959700003</v>
      </c>
      <c r="F27" s="68">
        <v>0</v>
      </c>
      <c r="G27" s="27">
        <v>0</v>
      </c>
      <c r="H27" s="69">
        <v>0</v>
      </c>
      <c r="I27" s="29">
        <f t="shared" si="2"/>
        <v>25761.555959700003</v>
      </c>
    </row>
    <row r="28" spans="1:9" ht="19.5" hidden="1" outlineLevel="1" thickBot="1" x14ac:dyDescent="0.35">
      <c r="A28" s="1">
        <v>415015</v>
      </c>
      <c r="B28" s="14" t="s">
        <v>72</v>
      </c>
      <c r="C28" s="15">
        <v>0</v>
      </c>
      <c r="D28" s="16">
        <v>0</v>
      </c>
      <c r="E28" s="17">
        <f t="shared" si="3"/>
        <v>0</v>
      </c>
      <c r="F28" s="66">
        <v>0</v>
      </c>
      <c r="G28" s="19">
        <v>0</v>
      </c>
      <c r="H28" s="67">
        <v>92760.301274640005</v>
      </c>
      <c r="I28" s="65">
        <f t="shared" si="2"/>
        <v>92760.301274640005</v>
      </c>
    </row>
    <row r="29" spans="1:9" ht="19.5" hidden="1" outlineLevel="1" thickBot="1" x14ac:dyDescent="0.35">
      <c r="A29" s="1">
        <v>415016</v>
      </c>
      <c r="B29" s="22" t="s">
        <v>73</v>
      </c>
      <c r="C29" s="23">
        <v>0</v>
      </c>
      <c r="D29" s="24">
        <v>0</v>
      </c>
      <c r="E29" s="25">
        <f t="shared" si="3"/>
        <v>0</v>
      </c>
      <c r="F29" s="68">
        <v>0</v>
      </c>
      <c r="G29" s="27">
        <v>0</v>
      </c>
      <c r="H29" s="69">
        <v>3906.8202679999999</v>
      </c>
      <c r="I29" s="29">
        <f t="shared" si="2"/>
        <v>3906.8202679999999</v>
      </c>
    </row>
    <row r="30" spans="1:9" ht="19.5" hidden="1" outlineLevel="1" thickBot="1" x14ac:dyDescent="0.35">
      <c r="A30" s="1">
        <v>415025</v>
      </c>
      <c r="B30" s="14" t="s">
        <v>74</v>
      </c>
      <c r="C30" s="15">
        <v>0</v>
      </c>
      <c r="D30" s="16">
        <v>0</v>
      </c>
      <c r="E30" s="17">
        <f t="shared" si="3"/>
        <v>0</v>
      </c>
      <c r="F30" s="66">
        <v>0</v>
      </c>
      <c r="G30" s="19">
        <v>262317.47536475997</v>
      </c>
      <c r="H30" s="67">
        <v>0</v>
      </c>
      <c r="I30" s="65">
        <f t="shared" si="2"/>
        <v>262317.47536475997</v>
      </c>
    </row>
    <row r="31" spans="1:9" ht="19.5" hidden="1" outlineLevel="1" thickBot="1" x14ac:dyDescent="0.35">
      <c r="A31" s="1">
        <v>415026</v>
      </c>
      <c r="B31" s="22" t="s">
        <v>75</v>
      </c>
      <c r="C31" s="23">
        <v>0</v>
      </c>
      <c r="D31" s="24">
        <v>0</v>
      </c>
      <c r="E31" s="25">
        <f t="shared" si="3"/>
        <v>0</v>
      </c>
      <c r="F31" s="68">
        <v>0</v>
      </c>
      <c r="G31" s="27">
        <v>20028.81500622</v>
      </c>
      <c r="H31" s="69">
        <v>0</v>
      </c>
      <c r="I31" s="29">
        <f t="shared" si="2"/>
        <v>20028.81500622</v>
      </c>
    </row>
    <row r="32" spans="1:9" ht="19.5" hidden="1" outlineLevel="1" thickBot="1" x14ac:dyDescent="0.35">
      <c r="A32" s="1">
        <v>415030</v>
      </c>
      <c r="B32" s="14" t="s">
        <v>76</v>
      </c>
      <c r="C32" s="15">
        <v>0</v>
      </c>
      <c r="D32" s="16">
        <v>2382.4351383400003</v>
      </c>
      <c r="E32" s="17">
        <f t="shared" si="3"/>
        <v>2382.4351383400003</v>
      </c>
      <c r="F32" s="66">
        <v>0</v>
      </c>
      <c r="G32" s="19">
        <v>0</v>
      </c>
      <c r="H32" s="67">
        <v>0</v>
      </c>
      <c r="I32" s="65">
        <f t="shared" si="2"/>
        <v>2382.4351383400003</v>
      </c>
    </row>
    <row r="33" spans="1:9" ht="19.5" hidden="1" outlineLevel="1" thickBot="1" x14ac:dyDescent="0.35">
      <c r="A33" s="1">
        <v>415035</v>
      </c>
      <c r="B33" s="22" t="s">
        <v>77</v>
      </c>
      <c r="C33" s="23">
        <v>0</v>
      </c>
      <c r="D33" s="24">
        <v>0</v>
      </c>
      <c r="E33" s="25">
        <f t="shared" si="3"/>
        <v>0</v>
      </c>
      <c r="F33" s="68">
        <v>3104.6234324799993</v>
      </c>
      <c r="G33" s="27">
        <v>0</v>
      </c>
      <c r="H33" s="69">
        <v>0</v>
      </c>
      <c r="I33" s="29">
        <f t="shared" si="2"/>
        <v>3104.6234324799993</v>
      </c>
    </row>
    <row r="34" spans="1:9" ht="19.5" hidden="1" outlineLevel="1" thickBot="1" x14ac:dyDescent="0.35">
      <c r="A34" s="1">
        <v>415040</v>
      </c>
      <c r="B34" s="14" t="s">
        <v>78</v>
      </c>
      <c r="C34" s="15">
        <v>7379.7034623761983</v>
      </c>
      <c r="D34" s="16">
        <v>8321.7932660837996</v>
      </c>
      <c r="E34" s="17">
        <f t="shared" si="3"/>
        <v>15701.496728459999</v>
      </c>
      <c r="F34" s="66">
        <v>0</v>
      </c>
      <c r="G34" s="19">
        <v>0</v>
      </c>
      <c r="H34" s="67">
        <v>0</v>
      </c>
      <c r="I34" s="65">
        <f t="shared" si="2"/>
        <v>15701.496728459999</v>
      </c>
    </row>
    <row r="35" spans="1:9" ht="19.5" hidden="1" outlineLevel="1" thickBot="1" x14ac:dyDescent="0.35">
      <c r="A35" s="1">
        <v>415045</v>
      </c>
      <c r="B35" s="22" t="s">
        <v>79</v>
      </c>
      <c r="C35" s="23">
        <v>0</v>
      </c>
      <c r="D35" s="24">
        <v>0</v>
      </c>
      <c r="E35" s="25">
        <f t="shared" si="3"/>
        <v>0</v>
      </c>
      <c r="F35" s="68">
        <v>0</v>
      </c>
      <c r="G35" s="27">
        <v>0</v>
      </c>
      <c r="H35" s="69">
        <v>432.10457446000004</v>
      </c>
      <c r="I35" s="29">
        <f t="shared" si="2"/>
        <v>432.10457446000004</v>
      </c>
    </row>
    <row r="36" spans="1:9" ht="19.5" hidden="1" outlineLevel="1" thickBot="1" x14ac:dyDescent="0.35">
      <c r="A36" s="1">
        <v>415055</v>
      </c>
      <c r="B36" s="22" t="s">
        <v>80</v>
      </c>
      <c r="C36" s="23">
        <v>0</v>
      </c>
      <c r="D36" s="24">
        <v>0</v>
      </c>
      <c r="E36" s="25">
        <f t="shared" si="3"/>
        <v>0</v>
      </c>
      <c r="F36" s="68">
        <v>0</v>
      </c>
      <c r="G36" s="27">
        <v>7232.8250196199997</v>
      </c>
      <c r="H36" s="69">
        <v>0</v>
      </c>
      <c r="I36" s="70">
        <f t="shared" si="2"/>
        <v>7232.8250196199997</v>
      </c>
    </row>
    <row r="37" spans="1:9" ht="19.5" hidden="1" outlineLevel="1" thickBot="1" x14ac:dyDescent="0.35">
      <c r="A37" s="1">
        <v>415060</v>
      </c>
      <c r="B37" s="22" t="s">
        <v>81</v>
      </c>
      <c r="C37" s="23">
        <v>0</v>
      </c>
      <c r="D37" s="24">
        <v>1.82293744</v>
      </c>
      <c r="E37" s="25">
        <f t="shared" si="3"/>
        <v>1.82293744</v>
      </c>
      <c r="F37" s="68">
        <v>0</v>
      </c>
      <c r="G37" s="27">
        <v>0</v>
      </c>
      <c r="H37" s="69">
        <v>0</v>
      </c>
      <c r="I37" s="29">
        <f t="shared" si="2"/>
        <v>1.82293744</v>
      </c>
    </row>
    <row r="38" spans="1:9" ht="18.75" hidden="1" outlineLevel="1" x14ac:dyDescent="0.3">
      <c r="A38" s="1">
        <v>417500</v>
      </c>
      <c r="B38" s="14" t="s">
        <v>82</v>
      </c>
      <c r="C38" s="15">
        <v>-620.01326555700007</v>
      </c>
      <c r="D38" s="16">
        <v>-708.58658920799996</v>
      </c>
      <c r="E38" s="17">
        <f t="shared" si="3"/>
        <v>-1328.5998547650001</v>
      </c>
      <c r="F38" s="66">
        <v>-212.57597676239999</v>
      </c>
      <c r="G38" s="19">
        <v>-141.71731784159999</v>
      </c>
      <c r="H38" s="67">
        <v>-88.573323650999995</v>
      </c>
      <c r="I38" s="65">
        <f t="shared" si="2"/>
        <v>-1771.4664730200002</v>
      </c>
    </row>
    <row r="39" spans="1:9" ht="18.75" collapsed="1" x14ac:dyDescent="0.3">
      <c r="B39" s="64" t="s">
        <v>32</v>
      </c>
      <c r="C39" s="15">
        <v>0</v>
      </c>
      <c r="D39" s="16">
        <v>0</v>
      </c>
      <c r="E39" s="17"/>
      <c r="F39" s="66"/>
      <c r="G39" s="19">
        <v>0</v>
      </c>
      <c r="H39" s="67">
        <v>0</v>
      </c>
      <c r="I39" s="65">
        <v>0</v>
      </c>
    </row>
    <row r="40" spans="1:9" ht="5.0999999999999996" customHeight="1" x14ac:dyDescent="0.25">
      <c r="B40" s="62"/>
      <c r="C40" s="58"/>
      <c r="D40" s="58"/>
      <c r="E40" s="58"/>
      <c r="F40" s="58"/>
      <c r="G40" s="58"/>
      <c r="H40" s="58"/>
      <c r="I40" s="58"/>
    </row>
    <row r="41" spans="1:9" ht="21" x14ac:dyDescent="0.35">
      <c r="B41" s="60" t="s">
        <v>67</v>
      </c>
      <c r="C41" s="71">
        <f>+C43+C44</f>
        <v>178497.52148152073</v>
      </c>
      <c r="D41" s="71">
        <f t="shared" ref="D41:I41" si="4">+D43+D44</f>
        <v>201776.25552080647</v>
      </c>
      <c r="E41" s="71">
        <f t="shared" si="4"/>
        <v>380273.7770023272</v>
      </c>
      <c r="F41" s="71">
        <f t="shared" si="4"/>
        <v>60767.691339067191</v>
      </c>
      <c r="G41" s="71">
        <f t="shared" si="4"/>
        <v>41597.406146568945</v>
      </c>
      <c r="H41" s="71">
        <f t="shared" si="4"/>
        <v>24780.963584500554</v>
      </c>
      <c r="I41" s="71">
        <f t="shared" si="4"/>
        <v>507419.83807246393</v>
      </c>
    </row>
    <row r="42" spans="1:9" ht="5.0999999999999996" customHeight="1" x14ac:dyDescent="0.25">
      <c r="B42" s="62"/>
      <c r="C42" s="58"/>
      <c r="D42" s="58"/>
      <c r="E42" s="58"/>
      <c r="F42" s="58"/>
      <c r="G42" s="58"/>
      <c r="H42" s="58"/>
      <c r="I42" s="58"/>
    </row>
    <row r="43" spans="1:9" ht="18.75" x14ac:dyDescent="0.3">
      <c r="B43" s="64" t="s">
        <v>83</v>
      </c>
      <c r="C43" s="15">
        <f>+C11*C14</f>
        <v>178497.52148152073</v>
      </c>
      <c r="D43" s="16">
        <f t="shared" ref="D43:I43" si="5">+D11*D14</f>
        <v>201776.25552080647</v>
      </c>
      <c r="E43" s="17">
        <f t="shared" si="5"/>
        <v>380273.7770023272</v>
      </c>
      <c r="F43" s="66">
        <f t="shared" si="5"/>
        <v>60767.691339067191</v>
      </c>
      <c r="G43" s="19">
        <f t="shared" si="5"/>
        <v>41597.406146568945</v>
      </c>
      <c r="H43" s="67">
        <f t="shared" si="5"/>
        <v>24780.963584500554</v>
      </c>
      <c r="I43" s="21">
        <f t="shared" si="5"/>
        <v>507419.83807246393</v>
      </c>
    </row>
    <row r="44" spans="1:9" ht="5.0999999999999996" customHeight="1" x14ac:dyDescent="0.25">
      <c r="B44" s="62"/>
      <c r="C44" s="58"/>
      <c r="D44" s="58"/>
      <c r="E44" s="58"/>
      <c r="F44" s="58"/>
      <c r="G44" s="58"/>
      <c r="H44" s="58"/>
      <c r="I44" s="58"/>
    </row>
    <row r="45" spans="1:9" ht="21" x14ac:dyDescent="0.35">
      <c r="B45" s="60" t="s">
        <v>66</v>
      </c>
      <c r="C45" s="71">
        <f t="shared" ref="C45:I45" si="6">+C21-C41</f>
        <v>682444.56017885404</v>
      </c>
      <c r="D45" s="71">
        <f t="shared" si="6"/>
        <v>771448.16130777402</v>
      </c>
      <c r="E45" s="71">
        <f t="shared" si="6"/>
        <v>1453892.7214866281</v>
      </c>
      <c r="F45" s="71">
        <f t="shared" si="6"/>
        <v>243504.86139337032</v>
      </c>
      <c r="G45" s="71">
        <f t="shared" si="6"/>
        <v>247839.99192618945</v>
      </c>
      <c r="H45" s="71">
        <f t="shared" si="6"/>
        <v>72229.689208948446</v>
      </c>
      <c r="I45" s="71">
        <f t="shared" si="6"/>
        <v>2017467.2640151358</v>
      </c>
    </row>
    <row r="46" spans="1:9" ht="5.0999999999999996" customHeight="1" x14ac:dyDescent="0.25">
      <c r="B46" s="62"/>
      <c r="C46" s="58"/>
      <c r="D46" s="58"/>
      <c r="E46" s="58"/>
      <c r="F46" s="58"/>
      <c r="G46" s="58"/>
      <c r="H46" s="58"/>
      <c r="I46" s="58"/>
    </row>
    <row r="47" spans="1:9" ht="21" x14ac:dyDescent="0.35">
      <c r="A47" s="72"/>
      <c r="B47" s="60" t="s">
        <v>65</v>
      </c>
      <c r="C47" s="71">
        <f>SUM(C49:C51)</f>
        <v>430471.04083018738</v>
      </c>
      <c r="D47" s="71">
        <f t="shared" ref="D47:I47" si="7">SUM(D49:D51)</f>
        <v>486612.20841429022</v>
      </c>
      <c r="E47" s="71">
        <f t="shared" si="7"/>
        <v>917083.2492444776</v>
      </c>
      <c r="F47" s="71">
        <f t="shared" si="7"/>
        <v>152136.27636621875</v>
      </c>
      <c r="G47" s="71">
        <f t="shared" si="7"/>
        <v>144718.69903637917</v>
      </c>
      <c r="H47" s="71">
        <f t="shared" si="7"/>
        <v>48505.3263967245</v>
      </c>
      <c r="I47" s="71">
        <f t="shared" si="7"/>
        <v>1262443.5510438001</v>
      </c>
    </row>
    <row r="48" spans="1:9" ht="5.0999999999999996" customHeight="1" x14ac:dyDescent="0.25">
      <c r="B48" s="62"/>
      <c r="C48" s="58"/>
      <c r="D48" s="58"/>
      <c r="E48" s="58"/>
      <c r="F48" s="58"/>
      <c r="G48" s="58"/>
      <c r="H48" s="58"/>
      <c r="I48" s="58"/>
    </row>
    <row r="49" spans="1:9" ht="18.75" x14ac:dyDescent="0.3">
      <c r="A49" s="72"/>
      <c r="B49" s="64" t="s">
        <v>9</v>
      </c>
      <c r="C49" s="15">
        <v>258282.62449811242</v>
      </c>
      <c r="D49" s="16">
        <v>218975.4937864306</v>
      </c>
      <c r="E49" s="17">
        <f>SUM(C49:D49)</f>
        <v>477258.11828454304</v>
      </c>
      <c r="F49" s="66">
        <v>69982.687128460631</v>
      </c>
      <c r="G49" s="19">
        <v>68017.788547098215</v>
      </c>
      <c r="H49" s="67">
        <v>22890.154029914931</v>
      </c>
      <c r="I49" s="21">
        <f>SUM(E49:H49)</f>
        <v>638148.74799001671</v>
      </c>
    </row>
    <row r="50" spans="1:9" ht="18.75" x14ac:dyDescent="0.3">
      <c r="A50" s="72"/>
      <c r="B50" s="64" t="s">
        <v>10</v>
      </c>
      <c r="C50" s="15">
        <v>154969.57469886745</v>
      </c>
      <c r="D50" s="16">
        <v>145983.66252428707</v>
      </c>
      <c r="E50" s="17">
        <f t="shared" ref="E50:E51" si="8">SUM(C50:D50)</f>
        <v>300953.23722315452</v>
      </c>
      <c r="F50" s="66">
        <v>44119.520146203431</v>
      </c>
      <c r="G50" s="19">
        <v>43415.609710913755</v>
      </c>
      <c r="H50" s="67">
        <v>11990.080682336393</v>
      </c>
      <c r="I50" s="21">
        <f t="shared" ref="I50:I51" si="9">SUM(E50:H50)</f>
        <v>400478.44776260812</v>
      </c>
    </row>
    <row r="51" spans="1:9" ht="18.75" x14ac:dyDescent="0.3">
      <c r="A51" s="72"/>
      <c r="B51" s="64" t="s">
        <v>11</v>
      </c>
      <c r="C51" s="15">
        <v>17218.841633207496</v>
      </c>
      <c r="D51" s="16">
        <v>121653.05210357255</v>
      </c>
      <c r="E51" s="17">
        <f t="shared" si="8"/>
        <v>138871.89373678004</v>
      </c>
      <c r="F51" s="66">
        <v>38034.069091554687</v>
      </c>
      <c r="G51" s="19">
        <v>33285.300778367215</v>
      </c>
      <c r="H51" s="67">
        <v>13625.091684473175</v>
      </c>
      <c r="I51" s="21">
        <f t="shared" si="9"/>
        <v>223816.3552911751</v>
      </c>
    </row>
    <row r="52" spans="1:9" ht="5.0999999999999996" customHeight="1" x14ac:dyDescent="0.25">
      <c r="B52" s="62"/>
      <c r="C52" s="58"/>
      <c r="D52" s="58"/>
      <c r="E52" s="58"/>
      <c r="F52" s="58"/>
      <c r="G52" s="58"/>
      <c r="H52" s="58"/>
      <c r="I52" s="58"/>
    </row>
    <row r="53" spans="1:9" ht="21" x14ac:dyDescent="0.35">
      <c r="B53" s="60" t="s">
        <v>84</v>
      </c>
      <c r="C53" s="71">
        <f>+C54-C85</f>
        <v>64785.24161836601</v>
      </c>
      <c r="D53" s="71">
        <f t="shared" ref="D53:I53" si="10">+D54-D85</f>
        <v>73765.965995049002</v>
      </c>
      <c r="E53" s="71">
        <f t="shared" si="10"/>
        <v>138551.20761341503</v>
      </c>
      <c r="F53" s="71">
        <f t="shared" si="10"/>
        <v>29008.918898494398</v>
      </c>
      <c r="G53" s="71">
        <f t="shared" si="10"/>
        <v>50108.650069249597</v>
      </c>
      <c r="H53" s="71">
        <f t="shared" si="10"/>
        <v>4350.6822083610004</v>
      </c>
      <c r="I53" s="71">
        <f t="shared" si="10"/>
        <v>222019.45878952014</v>
      </c>
    </row>
    <row r="54" spans="1:9" ht="18.75" collapsed="1" x14ac:dyDescent="0.3">
      <c r="B54" s="64" t="s">
        <v>12</v>
      </c>
      <c r="C54" s="15">
        <f>SUM(C55:C83)</f>
        <v>171380.4821143054</v>
      </c>
      <c r="D54" s="16">
        <f>SUM(D55:D83)</f>
        <v>193679.77235859458</v>
      </c>
      <c r="E54" s="17">
        <f>SUM(E55:E83)</f>
        <v>365060.25447290001</v>
      </c>
      <c r="F54" s="66">
        <f>SUM(F55:F83)</f>
        <v>76715.678323604792</v>
      </c>
      <c r="G54" s="19">
        <f t="shared" ref="G54:H54" si="11">SUM(G55:G83)</f>
        <v>101612.28049692319</v>
      </c>
      <c r="H54" s="67">
        <f t="shared" si="11"/>
        <v>8425.6652191920002</v>
      </c>
      <c r="I54" s="65">
        <f>SUM(E54:H54)</f>
        <v>551813.87851262011</v>
      </c>
    </row>
    <row r="55" spans="1:9" ht="19.5" hidden="1" outlineLevel="1" thickBot="1" x14ac:dyDescent="0.35">
      <c r="A55" s="1">
        <v>511514</v>
      </c>
      <c r="B55" s="14" t="s">
        <v>5</v>
      </c>
      <c r="C55" s="15">
        <v>0</v>
      </c>
      <c r="D55" s="16">
        <v>0</v>
      </c>
      <c r="E55" s="17">
        <f>SUM(C55:D55)</f>
        <v>0</v>
      </c>
      <c r="F55" s="66">
        <v>0</v>
      </c>
      <c r="G55" s="19">
        <v>0</v>
      </c>
      <c r="H55" s="67">
        <v>3491.4560077800002</v>
      </c>
      <c r="I55" s="65">
        <f t="shared" ref="I55:I83" si="12">SUM(E55:H55)</f>
        <v>3491.4560077800002</v>
      </c>
    </row>
    <row r="56" spans="1:9" ht="19.5" hidden="1" outlineLevel="1" thickBot="1" x14ac:dyDescent="0.35">
      <c r="A56" s="1">
        <v>511517</v>
      </c>
      <c r="B56" s="22" t="s">
        <v>3</v>
      </c>
      <c r="C56" s="23">
        <v>128350.22370102198</v>
      </c>
      <c r="D56" s="24">
        <v>144735.35864157797</v>
      </c>
      <c r="E56" s="25">
        <f t="shared" ref="E56:E83" si="13">SUM(C56:D56)</f>
        <v>273085.58234259998</v>
      </c>
      <c r="F56" s="68">
        <v>0</v>
      </c>
      <c r="G56" s="27">
        <v>0</v>
      </c>
      <c r="H56" s="69">
        <v>0</v>
      </c>
      <c r="I56" s="29">
        <f t="shared" si="12"/>
        <v>273085.58234259998</v>
      </c>
    </row>
    <row r="57" spans="1:9" ht="19.5" hidden="1" outlineLevel="1" thickBot="1" x14ac:dyDescent="0.35">
      <c r="A57" s="1">
        <v>511520</v>
      </c>
      <c r="B57" s="14" t="s">
        <v>47</v>
      </c>
      <c r="C57" s="15">
        <v>0</v>
      </c>
      <c r="D57" s="16">
        <v>0</v>
      </c>
      <c r="E57" s="17">
        <f t="shared" si="13"/>
        <v>0</v>
      </c>
      <c r="F57" s="66">
        <v>0</v>
      </c>
      <c r="G57" s="19">
        <v>0</v>
      </c>
      <c r="H57" s="67">
        <v>0</v>
      </c>
      <c r="I57" s="65">
        <f t="shared" si="12"/>
        <v>0</v>
      </c>
    </row>
    <row r="58" spans="1:9" ht="19.5" hidden="1" outlineLevel="1" thickBot="1" x14ac:dyDescent="0.35">
      <c r="A58" s="1">
        <v>511523</v>
      </c>
      <c r="B58" s="22" t="s">
        <v>50</v>
      </c>
      <c r="C58" s="23">
        <v>0</v>
      </c>
      <c r="D58" s="24">
        <v>0</v>
      </c>
      <c r="E58" s="25">
        <f t="shared" si="13"/>
        <v>0</v>
      </c>
      <c r="F58" s="68">
        <v>0</v>
      </c>
      <c r="G58" s="27">
        <v>86560.251625420002</v>
      </c>
      <c r="H58" s="69">
        <v>0</v>
      </c>
      <c r="I58" s="29">
        <f t="shared" si="12"/>
        <v>86560.251625420002</v>
      </c>
    </row>
    <row r="59" spans="1:9" ht="19.5" hidden="1" outlineLevel="1" thickBot="1" x14ac:dyDescent="0.35">
      <c r="A59" s="1">
        <v>511526</v>
      </c>
      <c r="B59" s="14" t="s">
        <v>13</v>
      </c>
      <c r="C59" s="15">
        <v>0</v>
      </c>
      <c r="D59" s="16">
        <v>0</v>
      </c>
      <c r="E59" s="17">
        <f t="shared" si="13"/>
        <v>0</v>
      </c>
      <c r="F59" s="66">
        <v>55098.327347939994</v>
      </c>
      <c r="G59" s="19">
        <v>0</v>
      </c>
      <c r="H59" s="67">
        <v>0</v>
      </c>
      <c r="I59" s="65">
        <f t="shared" si="12"/>
        <v>55098.327347939994</v>
      </c>
    </row>
    <row r="60" spans="1:9" ht="19.5" hidden="1" outlineLevel="1" thickBot="1" x14ac:dyDescent="0.35">
      <c r="A60" s="1">
        <v>511530</v>
      </c>
      <c r="B60" s="22" t="s">
        <v>14</v>
      </c>
      <c r="C60" s="23">
        <v>0</v>
      </c>
      <c r="D60" s="24">
        <v>0</v>
      </c>
      <c r="E60" s="25">
        <f t="shared" si="13"/>
        <v>0</v>
      </c>
      <c r="F60" s="68">
        <v>0</v>
      </c>
      <c r="G60" s="27">
        <v>0</v>
      </c>
      <c r="H60" s="69">
        <v>0</v>
      </c>
      <c r="I60" s="29">
        <f t="shared" si="12"/>
        <v>0</v>
      </c>
    </row>
    <row r="61" spans="1:9" ht="19.5" hidden="1" outlineLevel="1" thickBot="1" x14ac:dyDescent="0.35">
      <c r="A61" s="1">
        <v>511515</v>
      </c>
      <c r="B61" s="14" t="s">
        <v>5</v>
      </c>
      <c r="C61" s="15">
        <v>0</v>
      </c>
      <c r="D61" s="16">
        <v>0</v>
      </c>
      <c r="E61" s="17">
        <f t="shared" si="13"/>
        <v>0</v>
      </c>
      <c r="F61" s="66">
        <v>0</v>
      </c>
      <c r="G61" s="19">
        <v>0</v>
      </c>
      <c r="H61" s="67">
        <v>265.11122871999999</v>
      </c>
      <c r="I61" s="65">
        <f t="shared" si="12"/>
        <v>265.11122871999999</v>
      </c>
    </row>
    <row r="62" spans="1:9" ht="19.5" hidden="1" outlineLevel="1" thickBot="1" x14ac:dyDescent="0.35">
      <c r="A62" s="1">
        <v>511518</v>
      </c>
      <c r="B62" s="22" t="s">
        <v>3</v>
      </c>
      <c r="C62" s="23">
        <v>7725.5811420252003</v>
      </c>
      <c r="D62" s="24">
        <v>8711.8255431348007</v>
      </c>
      <c r="E62" s="25">
        <f t="shared" si="13"/>
        <v>16437.40668516</v>
      </c>
      <c r="F62" s="68">
        <v>0</v>
      </c>
      <c r="G62" s="27">
        <v>0</v>
      </c>
      <c r="H62" s="69">
        <v>0</v>
      </c>
      <c r="I62" s="29">
        <f t="shared" si="12"/>
        <v>16437.40668516</v>
      </c>
    </row>
    <row r="63" spans="1:9" ht="19.5" hidden="1" outlineLevel="1" thickBot="1" x14ac:dyDescent="0.35">
      <c r="A63" s="1">
        <v>511521</v>
      </c>
      <c r="B63" s="14" t="s">
        <v>47</v>
      </c>
      <c r="C63" s="15">
        <v>0</v>
      </c>
      <c r="D63" s="16">
        <v>0</v>
      </c>
      <c r="E63" s="17">
        <f t="shared" si="13"/>
        <v>0</v>
      </c>
      <c r="F63" s="66">
        <v>0</v>
      </c>
      <c r="G63" s="19">
        <v>0</v>
      </c>
      <c r="H63" s="67">
        <v>0</v>
      </c>
      <c r="I63" s="65">
        <f t="shared" si="12"/>
        <v>0</v>
      </c>
    </row>
    <row r="64" spans="1:9" ht="19.5" hidden="1" outlineLevel="1" thickBot="1" x14ac:dyDescent="0.35">
      <c r="A64" s="1">
        <v>511524</v>
      </c>
      <c r="B64" s="22" t="s">
        <v>50</v>
      </c>
      <c r="C64" s="23">
        <v>0</v>
      </c>
      <c r="D64" s="24">
        <v>0</v>
      </c>
      <c r="E64" s="25">
        <f t="shared" si="13"/>
        <v>0</v>
      </c>
      <c r="F64" s="68">
        <v>0</v>
      </c>
      <c r="G64" s="27">
        <v>3027.6533150599998</v>
      </c>
      <c r="H64" s="69">
        <v>0</v>
      </c>
      <c r="I64" s="29">
        <f t="shared" si="12"/>
        <v>3027.6533150599998</v>
      </c>
    </row>
    <row r="65" spans="1:9" ht="19.5" hidden="1" outlineLevel="1" thickBot="1" x14ac:dyDescent="0.35">
      <c r="A65" s="1">
        <v>511527</v>
      </c>
      <c r="B65" s="14" t="s">
        <v>13</v>
      </c>
      <c r="C65" s="15">
        <v>0</v>
      </c>
      <c r="D65" s="16">
        <v>0</v>
      </c>
      <c r="E65" s="17">
        <f t="shared" si="13"/>
        <v>0</v>
      </c>
      <c r="F65" s="66">
        <v>4589.9187503399999</v>
      </c>
      <c r="G65" s="19">
        <v>0</v>
      </c>
      <c r="H65" s="67">
        <v>0</v>
      </c>
      <c r="I65" s="65">
        <f t="shared" si="12"/>
        <v>4589.9187503399999</v>
      </c>
    </row>
    <row r="66" spans="1:9" ht="19.5" hidden="1" outlineLevel="1" thickBot="1" x14ac:dyDescent="0.35">
      <c r="A66" s="1">
        <v>511531</v>
      </c>
      <c r="B66" s="22" t="s">
        <v>14</v>
      </c>
      <c r="C66" s="23">
        <v>0</v>
      </c>
      <c r="D66" s="24">
        <v>0</v>
      </c>
      <c r="E66" s="25">
        <f t="shared" si="13"/>
        <v>0</v>
      </c>
      <c r="F66" s="68">
        <v>0</v>
      </c>
      <c r="G66" s="27">
        <v>0</v>
      </c>
      <c r="H66" s="69">
        <v>0</v>
      </c>
      <c r="I66" s="29">
        <f t="shared" si="12"/>
        <v>0</v>
      </c>
    </row>
    <row r="67" spans="1:9" ht="19.5" hidden="1" outlineLevel="1" thickBot="1" x14ac:dyDescent="0.35">
      <c r="A67" s="1">
        <v>511569</v>
      </c>
      <c r="B67" s="14" t="s">
        <v>5</v>
      </c>
      <c r="C67" s="15">
        <v>0</v>
      </c>
      <c r="D67" s="16">
        <v>0</v>
      </c>
      <c r="E67" s="17">
        <f t="shared" si="13"/>
        <v>0</v>
      </c>
      <c r="F67" s="66">
        <v>0</v>
      </c>
      <c r="G67" s="19">
        <v>0</v>
      </c>
      <c r="H67" s="67">
        <v>664.55367386</v>
      </c>
      <c r="I67" s="65">
        <f t="shared" si="12"/>
        <v>664.55367386</v>
      </c>
    </row>
    <row r="68" spans="1:9" ht="19.5" hidden="1" outlineLevel="1" thickBot="1" x14ac:dyDescent="0.35">
      <c r="A68" s="1">
        <v>511559</v>
      </c>
      <c r="B68" s="22" t="s">
        <v>3</v>
      </c>
      <c r="C68" s="23">
        <v>7116.2698103080002</v>
      </c>
      <c r="D68" s="24">
        <v>8024.7297860920007</v>
      </c>
      <c r="E68" s="25">
        <f t="shared" si="13"/>
        <v>15140.999596400001</v>
      </c>
      <c r="F68" s="68">
        <v>0</v>
      </c>
      <c r="G68" s="27">
        <v>0</v>
      </c>
      <c r="H68" s="69">
        <v>0</v>
      </c>
      <c r="I68" s="29">
        <f t="shared" si="12"/>
        <v>15140.999596400001</v>
      </c>
    </row>
    <row r="69" spans="1:9" ht="19.5" hidden="1" outlineLevel="1" thickBot="1" x14ac:dyDescent="0.35">
      <c r="A69" s="1">
        <v>511560</v>
      </c>
      <c r="B69" s="14" t="s">
        <v>47</v>
      </c>
      <c r="C69" s="15">
        <v>0</v>
      </c>
      <c r="D69" s="16">
        <v>0</v>
      </c>
      <c r="E69" s="17">
        <f t="shared" si="13"/>
        <v>0</v>
      </c>
      <c r="F69" s="66">
        <v>0</v>
      </c>
      <c r="G69" s="19">
        <v>0</v>
      </c>
      <c r="H69" s="67">
        <v>0</v>
      </c>
      <c r="I69" s="65">
        <f t="shared" si="12"/>
        <v>0</v>
      </c>
    </row>
    <row r="70" spans="1:9" ht="19.5" hidden="1" outlineLevel="1" thickBot="1" x14ac:dyDescent="0.35">
      <c r="A70" s="1">
        <v>511561</v>
      </c>
      <c r="B70" s="22" t="s">
        <v>50</v>
      </c>
      <c r="C70" s="23">
        <v>0</v>
      </c>
      <c r="D70" s="24">
        <v>0</v>
      </c>
      <c r="E70" s="25">
        <f t="shared" si="13"/>
        <v>0</v>
      </c>
      <c r="F70" s="68">
        <v>0</v>
      </c>
      <c r="G70" s="27">
        <v>5465.2432962799994</v>
      </c>
      <c r="H70" s="69">
        <v>0</v>
      </c>
      <c r="I70" s="29">
        <f t="shared" si="12"/>
        <v>5465.2432962799994</v>
      </c>
    </row>
    <row r="71" spans="1:9" ht="19.5" hidden="1" outlineLevel="1" thickBot="1" x14ac:dyDescent="0.35">
      <c r="A71" s="1">
        <v>511562</v>
      </c>
      <c r="B71" s="14" t="s">
        <v>13</v>
      </c>
      <c r="C71" s="15">
        <v>0</v>
      </c>
      <c r="D71" s="16">
        <v>0</v>
      </c>
      <c r="E71" s="17">
        <f t="shared" si="13"/>
        <v>0</v>
      </c>
      <c r="F71" s="66">
        <v>6774.0685599600001</v>
      </c>
      <c r="G71" s="19">
        <v>0</v>
      </c>
      <c r="H71" s="67">
        <v>0</v>
      </c>
      <c r="I71" s="65">
        <f t="shared" si="12"/>
        <v>6774.0685599600001</v>
      </c>
    </row>
    <row r="72" spans="1:9" ht="19.5" hidden="1" outlineLevel="1" thickBot="1" x14ac:dyDescent="0.35">
      <c r="A72" s="1">
        <v>511564</v>
      </c>
      <c r="B72" s="22" t="s">
        <v>5</v>
      </c>
      <c r="C72" s="23">
        <v>0</v>
      </c>
      <c r="D72" s="24">
        <v>0</v>
      </c>
      <c r="E72" s="25">
        <f t="shared" si="13"/>
        <v>0</v>
      </c>
      <c r="F72" s="68">
        <v>0</v>
      </c>
      <c r="G72" s="27">
        <v>0</v>
      </c>
      <c r="H72" s="69">
        <v>28.5395106</v>
      </c>
      <c r="I72" s="29">
        <f t="shared" si="12"/>
        <v>28.5395106</v>
      </c>
    </row>
    <row r="73" spans="1:9" ht="19.5" hidden="1" outlineLevel="1" thickBot="1" x14ac:dyDescent="0.35">
      <c r="A73" s="1">
        <v>511565</v>
      </c>
      <c r="B73" s="14" t="s">
        <v>3</v>
      </c>
      <c r="C73" s="15">
        <v>282.31378022499996</v>
      </c>
      <c r="D73" s="16">
        <v>318.35383727499999</v>
      </c>
      <c r="E73" s="17">
        <f t="shared" si="13"/>
        <v>600.66761750000001</v>
      </c>
      <c r="F73" s="66">
        <v>0</v>
      </c>
      <c r="G73" s="19">
        <v>0</v>
      </c>
      <c r="H73" s="67">
        <v>0</v>
      </c>
      <c r="I73" s="65">
        <f t="shared" si="12"/>
        <v>600.66761750000001</v>
      </c>
    </row>
    <row r="74" spans="1:9" ht="19.5" hidden="1" outlineLevel="1" thickBot="1" x14ac:dyDescent="0.35">
      <c r="A74" s="1">
        <v>511566</v>
      </c>
      <c r="B74" s="22" t="s">
        <v>47</v>
      </c>
      <c r="C74" s="23">
        <v>0</v>
      </c>
      <c r="D74" s="24">
        <v>0</v>
      </c>
      <c r="E74" s="25">
        <f t="shared" si="13"/>
        <v>0</v>
      </c>
      <c r="F74" s="68">
        <v>0</v>
      </c>
      <c r="G74" s="27">
        <v>8.1265484000000008</v>
      </c>
      <c r="H74" s="69">
        <v>0</v>
      </c>
      <c r="I74" s="29">
        <f t="shared" si="12"/>
        <v>8.1265484000000008</v>
      </c>
    </row>
    <row r="75" spans="1:9" ht="19.5" hidden="1" outlineLevel="1" thickBot="1" x14ac:dyDescent="0.35">
      <c r="A75" s="1">
        <v>511567</v>
      </c>
      <c r="B75" s="14" t="s">
        <v>50</v>
      </c>
      <c r="C75" s="15">
        <v>0</v>
      </c>
      <c r="D75" s="16">
        <v>0</v>
      </c>
      <c r="E75" s="17">
        <f t="shared" si="13"/>
        <v>0</v>
      </c>
      <c r="F75" s="66">
        <v>0</v>
      </c>
      <c r="G75" s="19">
        <v>45.458406979999999</v>
      </c>
      <c r="H75" s="67">
        <v>0</v>
      </c>
      <c r="I75" s="65">
        <f t="shared" si="12"/>
        <v>45.458406979999999</v>
      </c>
    </row>
    <row r="76" spans="1:9" ht="19.5" hidden="1" outlineLevel="1" thickBot="1" x14ac:dyDescent="0.35">
      <c r="A76" s="1">
        <v>511568</v>
      </c>
      <c r="B76" s="22" t="s">
        <v>13</v>
      </c>
      <c r="C76" s="23">
        <v>0</v>
      </c>
      <c r="D76" s="24">
        <v>0</v>
      </c>
      <c r="E76" s="25">
        <f t="shared" si="13"/>
        <v>0</v>
      </c>
      <c r="F76" s="68">
        <v>346.44314603999999</v>
      </c>
      <c r="G76" s="27">
        <v>0</v>
      </c>
      <c r="H76" s="69">
        <v>0</v>
      </c>
      <c r="I76" s="29">
        <f t="shared" si="12"/>
        <v>346.44314603999999</v>
      </c>
    </row>
    <row r="77" spans="1:9" ht="19.5" hidden="1" outlineLevel="1" thickBot="1" x14ac:dyDescent="0.35">
      <c r="A77" s="1">
        <v>511529</v>
      </c>
      <c r="B77" s="14" t="s">
        <v>59</v>
      </c>
      <c r="C77" s="15">
        <v>24463.276376160997</v>
      </c>
      <c r="D77" s="16">
        <v>27958.030144183998</v>
      </c>
      <c r="E77" s="17">
        <f t="shared" si="13"/>
        <v>52421.306520344995</v>
      </c>
      <c r="F77" s="66">
        <v>8387.4090432551984</v>
      </c>
      <c r="G77" s="19">
        <v>5591.6060288367999</v>
      </c>
      <c r="H77" s="67">
        <v>3494.7537680229998</v>
      </c>
      <c r="I77" s="65">
        <f t="shared" si="12"/>
        <v>69895.075360459989</v>
      </c>
    </row>
    <row r="78" spans="1:9" ht="19.5" hidden="1" outlineLevel="1" thickBot="1" x14ac:dyDescent="0.35">
      <c r="A78" s="1">
        <v>511563</v>
      </c>
      <c r="B78" s="22" t="s">
        <v>60</v>
      </c>
      <c r="C78" s="23">
        <v>3233.9719379029998</v>
      </c>
      <c r="D78" s="24">
        <v>3695.967929032</v>
      </c>
      <c r="E78" s="25">
        <f t="shared" si="13"/>
        <v>6929.9398669349994</v>
      </c>
      <c r="F78" s="68">
        <v>1108.7903787096</v>
      </c>
      <c r="G78" s="27">
        <v>739.19358580640005</v>
      </c>
      <c r="H78" s="69">
        <v>461.995991129</v>
      </c>
      <c r="I78" s="29">
        <f t="shared" si="12"/>
        <v>9239.919822580001</v>
      </c>
    </row>
    <row r="79" spans="1:9" ht="19.5" hidden="1" outlineLevel="1" thickBot="1" x14ac:dyDescent="0.35">
      <c r="A79" s="1">
        <v>511516</v>
      </c>
      <c r="B79" s="14" t="s">
        <v>43</v>
      </c>
      <c r="C79" s="15">
        <v>0</v>
      </c>
      <c r="D79" s="16">
        <v>0</v>
      </c>
      <c r="E79" s="17">
        <f t="shared" si="13"/>
        <v>0</v>
      </c>
      <c r="F79" s="66">
        <v>0</v>
      </c>
      <c r="G79" s="19">
        <v>0</v>
      </c>
      <c r="H79" s="67">
        <v>19.255039080000003</v>
      </c>
      <c r="I79" s="65">
        <f t="shared" si="12"/>
        <v>19.255039080000003</v>
      </c>
    </row>
    <row r="80" spans="1:9" ht="19.5" hidden="1" outlineLevel="1" thickBot="1" x14ac:dyDescent="0.35">
      <c r="A80" s="1">
        <v>511519</v>
      </c>
      <c r="B80" s="22" t="s">
        <v>61</v>
      </c>
      <c r="C80" s="23">
        <v>208.84536666119999</v>
      </c>
      <c r="D80" s="24">
        <v>235.50647729879998</v>
      </c>
      <c r="E80" s="25">
        <f t="shared" si="13"/>
        <v>444.35184396</v>
      </c>
      <c r="F80" s="68">
        <v>0</v>
      </c>
      <c r="G80" s="27">
        <v>0</v>
      </c>
      <c r="H80" s="69">
        <v>0</v>
      </c>
      <c r="I80" s="29">
        <f t="shared" si="12"/>
        <v>444.35184396</v>
      </c>
    </row>
    <row r="81" spans="1:9" ht="19.5" hidden="1" outlineLevel="1" thickBot="1" x14ac:dyDescent="0.35">
      <c r="A81" s="1">
        <v>511522</v>
      </c>
      <c r="B81" s="14" t="s">
        <v>62</v>
      </c>
      <c r="C81" s="15">
        <v>0</v>
      </c>
      <c r="D81" s="16">
        <v>0</v>
      </c>
      <c r="E81" s="17">
        <f t="shared" si="13"/>
        <v>0</v>
      </c>
      <c r="F81" s="66">
        <v>0</v>
      </c>
      <c r="G81" s="19">
        <v>0</v>
      </c>
      <c r="H81" s="67">
        <v>0</v>
      </c>
      <c r="I81" s="65">
        <f t="shared" si="12"/>
        <v>0</v>
      </c>
    </row>
    <row r="82" spans="1:9" ht="19.5" hidden="1" outlineLevel="1" thickBot="1" x14ac:dyDescent="0.35">
      <c r="A82" s="1">
        <v>511525</v>
      </c>
      <c r="B82" s="22" t="s">
        <v>63</v>
      </c>
      <c r="C82" s="23">
        <v>0</v>
      </c>
      <c r="D82" s="24">
        <v>0</v>
      </c>
      <c r="E82" s="25">
        <f t="shared" si="13"/>
        <v>0</v>
      </c>
      <c r="F82" s="68">
        <v>0</v>
      </c>
      <c r="G82" s="27">
        <v>174.74769014</v>
      </c>
      <c r="H82" s="69">
        <v>0</v>
      </c>
      <c r="I82" s="29">
        <f t="shared" si="12"/>
        <v>174.74769014</v>
      </c>
    </row>
    <row r="83" spans="1:9" ht="18.75" hidden="1" outlineLevel="1" x14ac:dyDescent="0.3">
      <c r="A83" s="1">
        <v>511528</v>
      </c>
      <c r="B83" s="14" t="s">
        <v>64</v>
      </c>
      <c r="C83" s="15">
        <v>0</v>
      </c>
      <c r="D83" s="16">
        <v>0</v>
      </c>
      <c r="E83" s="17">
        <f t="shared" si="13"/>
        <v>0</v>
      </c>
      <c r="F83" s="66">
        <v>410.72109735999999</v>
      </c>
      <c r="G83" s="19">
        <v>0</v>
      </c>
      <c r="H83" s="67">
        <v>0</v>
      </c>
      <c r="I83" s="65">
        <f t="shared" si="12"/>
        <v>410.72109735999999</v>
      </c>
    </row>
    <row r="84" spans="1:9" ht="15.75" hidden="1" outlineLevel="1" x14ac:dyDescent="0.25">
      <c r="B84" s="62"/>
      <c r="C84" s="73"/>
      <c r="D84" s="73"/>
      <c r="E84" s="58"/>
      <c r="F84" s="58"/>
      <c r="G84" s="58"/>
      <c r="H84" s="58"/>
      <c r="I84" s="58"/>
    </row>
    <row r="85" spans="1:9" ht="18.75" collapsed="1" x14ac:dyDescent="0.3">
      <c r="B85" s="64" t="s">
        <v>15</v>
      </c>
      <c r="C85" s="15">
        <f>SUM(C86:C103)</f>
        <v>106595.24049593939</v>
      </c>
      <c r="D85" s="16">
        <f t="shared" ref="D85:H85" si="14">SUM(D86:D103)</f>
        <v>119913.80636354558</v>
      </c>
      <c r="E85" s="17">
        <f t="shared" si="14"/>
        <v>226509.04685948498</v>
      </c>
      <c r="F85" s="66">
        <f t="shared" si="14"/>
        <v>47706.759425110395</v>
      </c>
      <c r="G85" s="19">
        <f t="shared" si="14"/>
        <v>51503.630427673597</v>
      </c>
      <c r="H85" s="67">
        <f t="shared" si="14"/>
        <v>4074.9830108309998</v>
      </c>
      <c r="I85" s="65">
        <f>SUM(E85:H85)</f>
        <v>329794.41972309997</v>
      </c>
    </row>
    <row r="86" spans="1:9" ht="19.5" hidden="1" outlineLevel="1" thickBot="1" x14ac:dyDescent="0.35">
      <c r="A86" s="1">
        <v>422509</v>
      </c>
      <c r="B86" s="14" t="s">
        <v>41</v>
      </c>
      <c r="C86" s="15">
        <v>0</v>
      </c>
      <c r="D86" s="16">
        <v>0</v>
      </c>
      <c r="E86" s="17">
        <f>SUM(C86:D86)</f>
        <v>0</v>
      </c>
      <c r="F86" s="66">
        <v>0</v>
      </c>
      <c r="G86" s="19">
        <v>0</v>
      </c>
      <c r="H86" s="67">
        <v>1401.4327676400001</v>
      </c>
      <c r="I86" s="65">
        <f>SUM(E86:H86)</f>
        <v>1401.4327676400001</v>
      </c>
    </row>
    <row r="87" spans="1:9" ht="19.5" hidden="1" outlineLevel="1" thickBot="1" x14ac:dyDescent="0.35">
      <c r="A87" s="1">
        <v>422510</v>
      </c>
      <c r="B87" s="22" t="s">
        <v>42</v>
      </c>
      <c r="C87" s="23">
        <v>0</v>
      </c>
      <c r="D87" s="24">
        <v>0</v>
      </c>
      <c r="E87" s="25">
        <f t="shared" ref="E87:E103" si="15">SUM(C87:D87)</f>
        <v>0</v>
      </c>
      <c r="F87" s="68">
        <v>0</v>
      </c>
      <c r="G87" s="27">
        <v>0</v>
      </c>
      <c r="H87" s="69">
        <v>1433.2239892999999</v>
      </c>
      <c r="I87" s="29">
        <f t="shared" ref="I87:I103" si="16">SUM(E87:H87)</f>
        <v>1433.2239892999999</v>
      </c>
    </row>
    <row r="88" spans="1:9" ht="19.5" hidden="1" outlineLevel="1" thickBot="1" x14ac:dyDescent="0.35">
      <c r="A88" s="1">
        <v>422511</v>
      </c>
      <c r="B88" s="14" t="s">
        <v>43</v>
      </c>
      <c r="C88" s="15">
        <v>0</v>
      </c>
      <c r="D88" s="16">
        <v>0</v>
      </c>
      <c r="E88" s="17">
        <f t="shared" si="15"/>
        <v>0</v>
      </c>
      <c r="F88" s="66">
        <v>0</v>
      </c>
      <c r="G88" s="19">
        <v>0</v>
      </c>
      <c r="H88" s="67">
        <v>34.427255120000005</v>
      </c>
      <c r="I88" s="65">
        <f t="shared" si="16"/>
        <v>34.427255120000005</v>
      </c>
    </row>
    <row r="89" spans="1:9" ht="19.5" hidden="1" outlineLevel="1" thickBot="1" x14ac:dyDescent="0.35">
      <c r="A89" s="1">
        <v>422512</v>
      </c>
      <c r="B89" s="22" t="s">
        <v>44</v>
      </c>
      <c r="C89" s="23">
        <v>73408.15573431518</v>
      </c>
      <c r="D89" s="24">
        <v>82779.409657844793</v>
      </c>
      <c r="E89" s="25">
        <f t="shared" si="15"/>
        <v>156187.56539215997</v>
      </c>
      <c r="F89" s="68">
        <v>0</v>
      </c>
      <c r="G89" s="27">
        <v>0</v>
      </c>
      <c r="H89" s="69">
        <v>0</v>
      </c>
      <c r="I89" s="29">
        <f t="shared" si="16"/>
        <v>156187.56539215997</v>
      </c>
    </row>
    <row r="90" spans="1:9" ht="19.5" hidden="1" outlineLevel="1" thickBot="1" x14ac:dyDescent="0.35">
      <c r="A90" s="1">
        <v>422513</v>
      </c>
      <c r="B90" s="14" t="s">
        <v>45</v>
      </c>
      <c r="C90" s="15">
        <v>23475.510482116002</v>
      </c>
      <c r="D90" s="16">
        <v>26472.384160684003</v>
      </c>
      <c r="E90" s="17">
        <f t="shared" si="15"/>
        <v>49947.894642800005</v>
      </c>
      <c r="F90" s="66">
        <v>0</v>
      </c>
      <c r="G90" s="19">
        <v>0</v>
      </c>
      <c r="H90" s="67">
        <v>0</v>
      </c>
      <c r="I90" s="65">
        <f t="shared" si="16"/>
        <v>49947.894642800005</v>
      </c>
    </row>
    <row r="91" spans="1:9" ht="19.5" hidden="1" outlineLevel="1" thickBot="1" x14ac:dyDescent="0.35">
      <c r="A91" s="1">
        <v>422514</v>
      </c>
      <c r="B91" s="22" t="s">
        <v>46</v>
      </c>
      <c r="C91" s="23">
        <v>899.64616611119993</v>
      </c>
      <c r="D91" s="24">
        <v>1014.4946128488001</v>
      </c>
      <c r="E91" s="25">
        <f t="shared" si="15"/>
        <v>1914.14077896</v>
      </c>
      <c r="F91" s="68">
        <v>0</v>
      </c>
      <c r="G91" s="27">
        <v>0</v>
      </c>
      <c r="H91" s="69">
        <v>0</v>
      </c>
      <c r="I91" s="29">
        <f t="shared" si="16"/>
        <v>1914.14077896</v>
      </c>
    </row>
    <row r="92" spans="1:9" ht="19.5" hidden="1" outlineLevel="1" thickBot="1" x14ac:dyDescent="0.35">
      <c r="A92" s="1">
        <v>422515</v>
      </c>
      <c r="B92" s="14" t="s">
        <v>47</v>
      </c>
      <c r="C92" s="15">
        <v>0</v>
      </c>
      <c r="D92" s="16">
        <v>0</v>
      </c>
      <c r="E92" s="17">
        <f t="shared" si="15"/>
        <v>0</v>
      </c>
      <c r="F92" s="66">
        <v>0</v>
      </c>
      <c r="G92" s="19">
        <v>405.80877800000002</v>
      </c>
      <c r="H92" s="67">
        <v>0</v>
      </c>
      <c r="I92" s="65">
        <f t="shared" si="16"/>
        <v>405.80877800000002</v>
      </c>
    </row>
    <row r="93" spans="1:9" ht="19.5" hidden="1" outlineLevel="1" thickBot="1" x14ac:dyDescent="0.35">
      <c r="A93" s="1">
        <v>422516</v>
      </c>
      <c r="B93" s="22" t="s">
        <v>48</v>
      </c>
      <c r="C93" s="23">
        <v>0</v>
      </c>
      <c r="D93" s="24">
        <v>0</v>
      </c>
      <c r="E93" s="25">
        <f t="shared" si="15"/>
        <v>0</v>
      </c>
      <c r="F93" s="68">
        <v>0</v>
      </c>
      <c r="G93" s="27">
        <v>0</v>
      </c>
      <c r="H93" s="69">
        <v>0</v>
      </c>
      <c r="I93" s="29">
        <f t="shared" si="16"/>
        <v>0</v>
      </c>
    </row>
    <row r="94" spans="1:9" ht="19.5" hidden="1" outlineLevel="1" thickBot="1" x14ac:dyDescent="0.35">
      <c r="A94" s="1">
        <v>422517</v>
      </c>
      <c r="B94" s="14" t="s">
        <v>49</v>
      </c>
      <c r="C94" s="15">
        <v>0</v>
      </c>
      <c r="D94" s="16">
        <v>0</v>
      </c>
      <c r="E94" s="17">
        <f t="shared" si="15"/>
        <v>0</v>
      </c>
      <c r="F94" s="66">
        <v>0</v>
      </c>
      <c r="G94" s="19">
        <v>0</v>
      </c>
      <c r="H94" s="67">
        <v>0</v>
      </c>
      <c r="I94" s="65">
        <f t="shared" si="16"/>
        <v>0</v>
      </c>
    </row>
    <row r="95" spans="1:9" ht="19.5" hidden="1" outlineLevel="1" thickBot="1" x14ac:dyDescent="0.35">
      <c r="A95" s="1">
        <v>422518</v>
      </c>
      <c r="B95" s="22" t="s">
        <v>50</v>
      </c>
      <c r="C95" s="23">
        <v>0</v>
      </c>
      <c r="D95" s="24">
        <v>0</v>
      </c>
      <c r="E95" s="25">
        <f t="shared" si="15"/>
        <v>0</v>
      </c>
      <c r="F95" s="68">
        <v>0</v>
      </c>
      <c r="G95" s="27">
        <v>34804.692814540002</v>
      </c>
      <c r="H95" s="69">
        <v>0</v>
      </c>
      <c r="I95" s="29">
        <f t="shared" si="16"/>
        <v>34804.692814540002</v>
      </c>
    </row>
    <row r="96" spans="1:9" ht="19.5" hidden="1" outlineLevel="1" thickBot="1" x14ac:dyDescent="0.35">
      <c r="A96" s="1">
        <v>422519</v>
      </c>
      <c r="B96" s="14" t="s">
        <v>51</v>
      </c>
      <c r="C96" s="15">
        <v>0</v>
      </c>
      <c r="D96" s="16">
        <v>0</v>
      </c>
      <c r="E96" s="17">
        <f t="shared" si="15"/>
        <v>0</v>
      </c>
      <c r="F96" s="66">
        <v>0</v>
      </c>
      <c r="G96" s="19">
        <v>14281.307458619998</v>
      </c>
      <c r="H96" s="67">
        <v>0</v>
      </c>
      <c r="I96" s="65">
        <f t="shared" si="16"/>
        <v>14281.307458619998</v>
      </c>
    </row>
    <row r="97" spans="1:9" ht="19.5" hidden="1" outlineLevel="1" thickBot="1" x14ac:dyDescent="0.35">
      <c r="A97" s="1">
        <v>422520</v>
      </c>
      <c r="B97" s="22" t="s">
        <v>52</v>
      </c>
      <c r="C97" s="23">
        <v>0</v>
      </c>
      <c r="D97" s="24">
        <v>0</v>
      </c>
      <c r="E97" s="25">
        <f t="shared" si="15"/>
        <v>0</v>
      </c>
      <c r="F97" s="68">
        <v>0</v>
      </c>
      <c r="G97" s="27">
        <v>82.382978479999991</v>
      </c>
      <c r="H97" s="69">
        <v>0</v>
      </c>
      <c r="I97" s="29">
        <f t="shared" si="16"/>
        <v>82.382978479999991</v>
      </c>
    </row>
    <row r="98" spans="1:9" ht="19.5" hidden="1" outlineLevel="1" thickBot="1" x14ac:dyDescent="0.35">
      <c r="A98" s="1">
        <v>422521</v>
      </c>
      <c r="B98" s="14" t="s">
        <v>53</v>
      </c>
      <c r="C98" s="15">
        <v>0</v>
      </c>
      <c r="D98" s="16">
        <v>0</v>
      </c>
      <c r="E98" s="17">
        <f t="shared" si="15"/>
        <v>0</v>
      </c>
      <c r="F98" s="66">
        <v>23497.182335919999</v>
      </c>
      <c r="G98" s="19">
        <v>0</v>
      </c>
      <c r="H98" s="67">
        <v>0</v>
      </c>
      <c r="I98" s="65">
        <f t="shared" si="16"/>
        <v>23497.182335919999</v>
      </c>
    </row>
    <row r="99" spans="1:9" ht="19.5" hidden="1" outlineLevel="1" thickBot="1" x14ac:dyDescent="0.35">
      <c r="A99" s="1">
        <v>422522</v>
      </c>
      <c r="B99" s="22" t="s">
        <v>54</v>
      </c>
      <c r="C99" s="23">
        <v>0</v>
      </c>
      <c r="D99" s="24">
        <v>0</v>
      </c>
      <c r="E99" s="25">
        <f t="shared" si="15"/>
        <v>0</v>
      </c>
      <c r="F99" s="68">
        <v>20916.563797559997</v>
      </c>
      <c r="G99" s="27">
        <v>0</v>
      </c>
      <c r="H99" s="69">
        <v>0</v>
      </c>
      <c r="I99" s="29">
        <f t="shared" si="16"/>
        <v>20916.563797559997</v>
      </c>
    </row>
    <row r="100" spans="1:9" ht="19.5" hidden="1" outlineLevel="1" thickBot="1" x14ac:dyDescent="0.35">
      <c r="A100" s="1">
        <v>422523</v>
      </c>
      <c r="B100" s="14" t="s">
        <v>55</v>
      </c>
      <c r="C100" s="15">
        <v>0</v>
      </c>
      <c r="D100" s="16">
        <v>0</v>
      </c>
      <c r="E100" s="17">
        <f t="shared" si="15"/>
        <v>0</v>
      </c>
      <c r="F100" s="66">
        <v>398.85569457999998</v>
      </c>
      <c r="G100" s="19">
        <v>0</v>
      </c>
      <c r="H100" s="67">
        <v>0</v>
      </c>
      <c r="I100" s="65">
        <f t="shared" si="16"/>
        <v>398.85569457999998</v>
      </c>
    </row>
    <row r="101" spans="1:9" ht="19.5" hidden="1" outlineLevel="1" thickBot="1" x14ac:dyDescent="0.35">
      <c r="A101" s="1">
        <v>422524</v>
      </c>
      <c r="B101" s="22" t="s">
        <v>56</v>
      </c>
      <c r="C101" s="23">
        <v>8441.2929913969983</v>
      </c>
      <c r="D101" s="24">
        <v>9647.1919901679994</v>
      </c>
      <c r="E101" s="25">
        <f t="shared" si="15"/>
        <v>18088.484981564998</v>
      </c>
      <c r="F101" s="68">
        <v>2894.1575970504</v>
      </c>
      <c r="G101" s="27">
        <v>1929.4383980335999</v>
      </c>
      <c r="H101" s="69">
        <v>1205.8989987709999</v>
      </c>
      <c r="I101" s="29">
        <f t="shared" si="16"/>
        <v>24117.979975419999</v>
      </c>
    </row>
    <row r="102" spans="1:9" ht="19.5" hidden="1" outlineLevel="1" thickBot="1" x14ac:dyDescent="0.35">
      <c r="A102" s="1">
        <v>422525</v>
      </c>
      <c r="B102" s="14" t="s">
        <v>57</v>
      </c>
      <c r="C102" s="15">
        <v>370.63512200000002</v>
      </c>
      <c r="D102" s="16">
        <v>0</v>
      </c>
      <c r="E102" s="17">
        <f t="shared" si="15"/>
        <v>370.63512200000002</v>
      </c>
      <c r="F102" s="66">
        <v>0</v>
      </c>
      <c r="G102" s="19">
        <v>0</v>
      </c>
      <c r="H102" s="67">
        <v>0</v>
      </c>
      <c r="I102" s="65">
        <f t="shared" si="16"/>
        <v>370.63512200000002</v>
      </c>
    </row>
    <row r="103" spans="1:9" ht="19.5" hidden="1" outlineLevel="1" thickBot="1" x14ac:dyDescent="0.35">
      <c r="A103" s="1">
        <v>422526</v>
      </c>
      <c r="B103" s="22" t="s">
        <v>58</v>
      </c>
      <c r="C103" s="23">
        <v>0</v>
      </c>
      <c r="D103" s="24">
        <v>0.32594200000000001</v>
      </c>
      <c r="E103" s="25">
        <f t="shared" si="15"/>
        <v>0.32594200000000001</v>
      </c>
      <c r="F103" s="68">
        <v>0</v>
      </c>
      <c r="G103" s="27">
        <v>0</v>
      </c>
      <c r="H103" s="69">
        <v>0</v>
      </c>
      <c r="I103" s="29">
        <f t="shared" si="16"/>
        <v>0.32594200000000001</v>
      </c>
    </row>
    <row r="104" spans="1:9" ht="15.75" hidden="1" outlineLevel="1" x14ac:dyDescent="0.25">
      <c r="B104" s="62"/>
      <c r="C104" s="58"/>
      <c r="D104" s="58"/>
      <c r="E104" s="58"/>
      <c r="F104" s="58"/>
      <c r="G104" s="58"/>
      <c r="H104" s="58"/>
      <c r="I104" s="58"/>
    </row>
    <row r="105" spans="1:9" ht="15" customHeight="1" collapsed="1" x14ac:dyDescent="0.25">
      <c r="B105" s="62"/>
      <c r="C105" s="58"/>
      <c r="D105" s="58"/>
      <c r="E105" s="58"/>
      <c r="F105" s="58"/>
      <c r="G105" s="58"/>
      <c r="H105" s="58"/>
      <c r="I105" s="58"/>
    </row>
    <row r="106" spans="1:9" ht="21" x14ac:dyDescent="0.35">
      <c r="B106" s="60" t="s">
        <v>37</v>
      </c>
      <c r="C106" s="71">
        <f t="shared" ref="C106:I106" si="17">+C45-C47-C53</f>
        <v>187188.27773030064</v>
      </c>
      <c r="D106" s="71">
        <f t="shared" si="17"/>
        <v>211069.98689843481</v>
      </c>
      <c r="E106" s="71">
        <f t="shared" si="17"/>
        <v>398258.26462873543</v>
      </c>
      <c r="F106" s="71">
        <f t="shared" si="17"/>
        <v>62359.666128657169</v>
      </c>
      <c r="G106" s="71">
        <f t="shared" si="17"/>
        <v>53012.642820560686</v>
      </c>
      <c r="H106" s="71">
        <f t="shared" si="17"/>
        <v>19373.680603862944</v>
      </c>
      <c r="I106" s="71">
        <f t="shared" si="17"/>
        <v>533004.25418181554</v>
      </c>
    </row>
    <row r="107" spans="1:9" ht="5.0999999999999996" customHeight="1" x14ac:dyDescent="0.25">
      <c r="B107" s="62"/>
      <c r="C107" s="58"/>
      <c r="D107" s="58"/>
      <c r="E107" s="58"/>
      <c r="F107" s="59"/>
      <c r="G107" s="59"/>
      <c r="H107" s="59"/>
      <c r="I107" s="59"/>
    </row>
    <row r="108" spans="1:9" ht="21" x14ac:dyDescent="0.35">
      <c r="B108" s="60" t="s">
        <v>8</v>
      </c>
      <c r="C108" s="71"/>
      <c r="D108" s="71"/>
      <c r="E108" s="71"/>
      <c r="F108" s="71"/>
      <c r="G108" s="71"/>
      <c r="H108" s="71"/>
      <c r="I108" s="71"/>
    </row>
    <row r="109" spans="1:9" ht="2.1" customHeight="1" x14ac:dyDescent="0.25">
      <c r="B109" s="10"/>
      <c r="C109" s="59"/>
      <c r="D109" s="59"/>
      <c r="E109" s="59"/>
      <c r="F109" s="59"/>
      <c r="G109" s="59"/>
      <c r="H109" s="59"/>
      <c r="I109" s="59"/>
    </row>
    <row r="110" spans="1:9" ht="21" x14ac:dyDescent="0.35">
      <c r="B110" s="60" t="s">
        <v>38</v>
      </c>
      <c r="C110" s="71"/>
      <c r="D110" s="71"/>
      <c r="E110" s="71"/>
      <c r="F110" s="71"/>
      <c r="G110" s="71"/>
      <c r="H110" s="71"/>
      <c r="I110" s="71"/>
    </row>
    <row r="111" spans="1:9" ht="5.0999999999999996" customHeight="1" x14ac:dyDescent="0.25">
      <c r="B111" s="10"/>
      <c r="C111" s="59"/>
      <c r="D111" s="59"/>
      <c r="E111" s="59"/>
      <c r="F111" s="59"/>
      <c r="G111" s="59"/>
      <c r="H111" s="59"/>
      <c r="I111" s="59"/>
    </row>
    <row r="112" spans="1:9" ht="21" x14ac:dyDescent="0.35">
      <c r="B112" s="60" t="s">
        <v>39</v>
      </c>
      <c r="C112" s="71">
        <f>+C106+C108-C110</f>
        <v>187188.27773030064</v>
      </c>
      <c r="D112" s="71">
        <f t="shared" ref="D112:I112" si="18">+D106+D108-D110</f>
        <v>211069.98689843481</v>
      </c>
      <c r="E112" s="71">
        <f t="shared" si="18"/>
        <v>398258.26462873543</v>
      </c>
      <c r="F112" s="71">
        <f t="shared" si="18"/>
        <v>62359.666128657169</v>
      </c>
      <c r="G112" s="71">
        <f t="shared" si="18"/>
        <v>53012.642820560686</v>
      </c>
      <c r="H112" s="71">
        <f t="shared" si="18"/>
        <v>19373.680603862944</v>
      </c>
      <c r="I112" s="71">
        <f t="shared" si="18"/>
        <v>533004.25418181554</v>
      </c>
    </row>
    <row r="113" spans="2:9" ht="5.0999999999999996" customHeight="1" x14ac:dyDescent="0.25">
      <c r="B113" s="10"/>
      <c r="C113" s="59"/>
      <c r="D113" s="59"/>
      <c r="E113" s="59"/>
      <c r="F113" s="59"/>
      <c r="G113" s="59"/>
      <c r="H113" s="59"/>
      <c r="I113" s="59"/>
    </row>
    <row r="114" spans="2:9" ht="21.75" thickBot="1" x14ac:dyDescent="0.4">
      <c r="B114" s="11" t="s">
        <v>40</v>
      </c>
      <c r="C114" s="12"/>
      <c r="D114" s="12"/>
      <c r="E114" s="12"/>
      <c r="F114" s="13"/>
      <c r="G114" s="13"/>
      <c r="H114" s="13"/>
      <c r="I114" s="13"/>
    </row>
    <row r="115" spans="2:9" ht="21.75" outlineLevel="1" thickBot="1" x14ac:dyDescent="0.4">
      <c r="B115" s="74" t="s">
        <v>28</v>
      </c>
      <c r="C115" s="38">
        <f>+C21/C11</f>
        <v>0.17363778881928166</v>
      </c>
      <c r="D115" s="39">
        <f t="shared" ref="D115:I115" si="19">+D21/D11</f>
        <v>0.17363826539151972</v>
      </c>
      <c r="E115" s="40">
        <f t="shared" si="19"/>
        <v>0.17363804169225766</v>
      </c>
      <c r="F115" s="41">
        <f t="shared" si="19"/>
        <v>0.18025716720499479</v>
      </c>
      <c r="G115" s="42">
        <f t="shared" si="19"/>
        <v>0.25049029004128776</v>
      </c>
      <c r="H115" s="43">
        <f t="shared" si="19"/>
        <v>0.14093009291811809</v>
      </c>
      <c r="I115" s="44">
        <f t="shared" si="19"/>
        <v>0.17913358693353423</v>
      </c>
    </row>
    <row r="116" spans="2:9" ht="21.75" outlineLevel="1" thickBot="1" x14ac:dyDescent="0.4">
      <c r="B116" s="75" t="s">
        <v>29</v>
      </c>
      <c r="C116" s="38">
        <f>+C41/C11</f>
        <v>3.5999999999999997E-2</v>
      </c>
      <c r="D116" s="39">
        <f t="shared" ref="D116:I116" si="20">+D41/D11</f>
        <v>3.5999999999999997E-2</v>
      </c>
      <c r="E116" s="40">
        <f t="shared" si="20"/>
        <v>3.5999999999999997E-2</v>
      </c>
      <c r="F116" s="41">
        <f t="shared" si="20"/>
        <v>3.5999999999999997E-2</v>
      </c>
      <c r="G116" s="42">
        <f t="shared" si="20"/>
        <v>3.5999999999999997E-2</v>
      </c>
      <c r="H116" s="43">
        <f t="shared" si="20"/>
        <v>3.5999999999999997E-2</v>
      </c>
      <c r="I116" s="44">
        <f t="shared" si="20"/>
        <v>3.5999999999999997E-2</v>
      </c>
    </row>
    <row r="117" spans="2:9" ht="21.75" outlineLevel="1" thickBot="1" x14ac:dyDescent="0.4">
      <c r="B117" s="74" t="s">
        <v>31</v>
      </c>
      <c r="C117" s="38">
        <f>+C115-C116</f>
        <v>0.13763778881928165</v>
      </c>
      <c r="D117" s="39">
        <f t="shared" ref="D117:I117" si="21">+D115-D116</f>
        <v>0.13763826539151972</v>
      </c>
      <c r="E117" s="40">
        <f t="shared" si="21"/>
        <v>0.13763804169225766</v>
      </c>
      <c r="F117" s="41">
        <f t="shared" si="21"/>
        <v>0.14425716720499479</v>
      </c>
      <c r="G117" s="42">
        <f t="shared" si="21"/>
        <v>0.21449029004128775</v>
      </c>
      <c r="H117" s="43">
        <f t="shared" si="21"/>
        <v>0.10493009291811808</v>
      </c>
      <c r="I117" s="44">
        <f t="shared" si="21"/>
        <v>0.14313358693353423</v>
      </c>
    </row>
    <row r="118" spans="2:9" ht="21.75" outlineLevel="1" thickBot="1" x14ac:dyDescent="0.4">
      <c r="B118" s="75" t="s">
        <v>30</v>
      </c>
      <c r="C118" s="38">
        <f>+C119+C120+C121</f>
        <v>8.6818894409640815E-2</v>
      </c>
      <c r="D118" s="39">
        <f t="shared" ref="D118:I118" si="22">+D119+D120+D121</f>
        <v>8.681913269575986E-2</v>
      </c>
      <c r="E118" s="40">
        <f t="shared" si="22"/>
        <v>8.681902084612883E-2</v>
      </c>
      <c r="F118" s="41">
        <f t="shared" si="22"/>
        <v>9.0128583602497397E-2</v>
      </c>
      <c r="G118" s="42">
        <f t="shared" si="22"/>
        <v>0.12524514502064385</v>
      </c>
      <c r="H118" s="43">
        <f t="shared" si="22"/>
        <v>7.0465046459059044E-2</v>
      </c>
      <c r="I118" s="44">
        <f t="shared" si="22"/>
        <v>8.9566793466767117E-2</v>
      </c>
    </row>
    <row r="119" spans="2:9" ht="21.75" outlineLevel="1" thickBot="1" x14ac:dyDescent="0.4">
      <c r="B119" s="74" t="s">
        <v>26</v>
      </c>
      <c r="C119" s="38">
        <f>+C49/C11</f>
        <v>5.2091336645784497E-2</v>
      </c>
      <c r="D119" s="39">
        <f t="shared" ref="D119:I119" si="23">+D49/D11</f>
        <v>3.9068609713091937E-2</v>
      </c>
      <c r="E119" s="40">
        <f t="shared" si="23"/>
        <v>4.518137535983293E-2</v>
      </c>
      <c r="F119" s="41">
        <f t="shared" si="23"/>
        <v>4.1459148457148806E-2</v>
      </c>
      <c r="G119" s="42">
        <f t="shared" si="23"/>
        <v>5.8865218159702616E-2</v>
      </c>
      <c r="H119" s="43">
        <f t="shared" si="23"/>
        <v>3.3253167991915501E-2</v>
      </c>
      <c r="I119" s="44">
        <f t="shared" si="23"/>
        <v>4.527484580600849E-2</v>
      </c>
    </row>
    <row r="120" spans="2:9" ht="21.75" outlineLevel="1" thickBot="1" x14ac:dyDescent="0.4">
      <c r="B120" s="75" t="s">
        <v>25</v>
      </c>
      <c r="C120" s="38">
        <f>+C50/C11</f>
        <v>3.1254801987470694E-2</v>
      </c>
      <c r="D120" s="39">
        <f t="shared" ref="D120:I120" si="24">+D50/D11</f>
        <v>2.6045739808727958E-2</v>
      </c>
      <c r="E120" s="40">
        <f t="shared" si="24"/>
        <v>2.8490832645468631E-2</v>
      </c>
      <c r="F120" s="41">
        <f t="shared" si="24"/>
        <v>2.6137289244724242E-2</v>
      </c>
      <c r="G120" s="42">
        <f t="shared" si="24"/>
        <v>3.7573543506193158E-2</v>
      </c>
      <c r="H120" s="43">
        <f t="shared" si="24"/>
        <v>1.7418326091003359E-2</v>
      </c>
      <c r="I120" s="44">
        <f t="shared" si="24"/>
        <v>2.8412811320543969E-2</v>
      </c>
    </row>
    <row r="121" spans="2:9" ht="21.75" outlineLevel="1" thickBot="1" x14ac:dyDescent="0.4">
      <c r="B121" s="74" t="s">
        <v>27</v>
      </c>
      <c r="C121" s="38">
        <f>+C51/C11</f>
        <v>3.4727557763856334E-3</v>
      </c>
      <c r="D121" s="39">
        <f t="shared" ref="D121:I121" si="25">+D51/D11</f>
        <v>2.1704783173939965E-2</v>
      </c>
      <c r="E121" s="40">
        <f t="shared" si="25"/>
        <v>1.3146812840827271E-2</v>
      </c>
      <c r="F121" s="41">
        <f t="shared" si="25"/>
        <v>2.2532145900624349E-2</v>
      </c>
      <c r="G121" s="42">
        <f t="shared" si="25"/>
        <v>2.880638335474809E-2</v>
      </c>
      <c r="H121" s="43">
        <f t="shared" si="25"/>
        <v>1.979355237614018E-2</v>
      </c>
      <c r="I121" s="44">
        <f t="shared" si="25"/>
        <v>1.5879136340214664E-2</v>
      </c>
    </row>
    <row r="122" spans="2:9" ht="21.75" outlineLevel="1" thickBot="1" x14ac:dyDescent="0.4">
      <c r="B122" s="75" t="s">
        <v>33</v>
      </c>
      <c r="C122" s="38">
        <f>+C53/C11</f>
        <v>1.3066112509033513E-2</v>
      </c>
      <c r="D122" s="39">
        <f t="shared" ref="D122:I122" si="26">+D53/D11</f>
        <v>1.3160987495617045E-2</v>
      </c>
      <c r="E122" s="40">
        <f t="shared" si="26"/>
        <v>1.3116453922754753E-2</v>
      </c>
      <c r="F122" s="41">
        <f t="shared" si="26"/>
        <v>1.7185465785079287E-2</v>
      </c>
      <c r="G122" s="42">
        <f t="shared" si="26"/>
        <v>4.3365958832550337E-2</v>
      </c>
      <c r="H122" s="43">
        <f t="shared" si="26"/>
        <v>6.3203579217943747E-3</v>
      </c>
      <c r="I122" s="44">
        <f t="shared" si="26"/>
        <v>1.5751651623997599E-2</v>
      </c>
    </row>
    <row r="123" spans="2:9" ht="21.75" outlineLevel="1" thickBot="1" x14ac:dyDescent="0.4">
      <c r="B123" s="74" t="s">
        <v>36</v>
      </c>
      <c r="C123" s="38">
        <f>+C85/C11</f>
        <v>2.1498498276073228E-2</v>
      </c>
      <c r="D123" s="39">
        <f t="shared" ref="D123:I123" si="27">+D85/D11</f>
        <v>2.1394474874881879E-2</v>
      </c>
      <c r="E123" s="40">
        <f t="shared" si="27"/>
        <v>2.1443302641642722E-2</v>
      </c>
      <c r="F123" s="41">
        <f t="shared" si="27"/>
        <v>2.826244179198955E-2</v>
      </c>
      <c r="G123" s="42">
        <f t="shared" si="27"/>
        <v>4.457322864947872E-2</v>
      </c>
      <c r="H123" s="43">
        <f t="shared" si="27"/>
        <v>5.9198419742511645E-3</v>
      </c>
      <c r="I123" s="44">
        <f t="shared" si="27"/>
        <v>2.3397979777716314E-2</v>
      </c>
    </row>
    <row r="124" spans="2:9" ht="21.75" outlineLevel="1" thickBot="1" x14ac:dyDescent="0.4">
      <c r="B124" s="75" t="s">
        <v>88</v>
      </c>
      <c r="C124" s="38">
        <f>+C54/C11</f>
        <v>3.4564610785106739E-2</v>
      </c>
      <c r="D124" s="39">
        <f t="shared" ref="D124:I124" si="28">+D54/D11</f>
        <v>3.4555462370498925E-2</v>
      </c>
      <c r="E124" s="40">
        <f t="shared" si="28"/>
        <v>3.4559756564397477E-2</v>
      </c>
      <c r="F124" s="41">
        <f t="shared" si="28"/>
        <v>4.544790757706884E-2</v>
      </c>
      <c r="G124" s="42">
        <f t="shared" si="28"/>
        <v>8.7939187482029058E-2</v>
      </c>
      <c r="H124" s="43">
        <f t="shared" si="28"/>
        <v>1.224019989604554E-2</v>
      </c>
      <c r="I124" s="44">
        <f t="shared" si="28"/>
        <v>3.9149631401713909E-2</v>
      </c>
    </row>
    <row r="125" spans="2:9" ht="21.75" outlineLevel="1" thickBot="1" x14ac:dyDescent="0.4">
      <c r="B125" s="74" t="s">
        <v>34</v>
      </c>
      <c r="C125" s="38">
        <f t="shared" ref="C125:I125" si="29">+C117-C118-C122</f>
        <v>3.7752781900607324E-2</v>
      </c>
      <c r="D125" s="39">
        <f t="shared" si="29"/>
        <v>3.7658145200142809E-2</v>
      </c>
      <c r="E125" s="40">
        <f t="shared" si="29"/>
        <v>3.7702566923374072E-2</v>
      </c>
      <c r="F125" s="41">
        <f t="shared" si="29"/>
        <v>3.6943117817418103E-2</v>
      </c>
      <c r="G125" s="42">
        <f t="shared" si="29"/>
        <v>4.5879186188093564E-2</v>
      </c>
      <c r="H125" s="43">
        <f t="shared" si="29"/>
        <v>2.8144688537264664E-2</v>
      </c>
      <c r="I125" s="44">
        <f t="shared" si="29"/>
        <v>3.7815141842769517E-2</v>
      </c>
    </row>
    <row r="126" spans="2:9" ht="21.75" outlineLevel="1" thickBot="1" x14ac:dyDescent="0.4">
      <c r="B126" s="75" t="s">
        <v>35</v>
      </c>
      <c r="C126" s="38">
        <f t="shared" ref="C126:I126" si="30">+C112/C11</f>
        <v>3.7752781900607324E-2</v>
      </c>
      <c r="D126" s="39">
        <f t="shared" si="30"/>
        <v>3.7658145200142837E-2</v>
      </c>
      <c r="E126" s="40">
        <f t="shared" si="30"/>
        <v>3.7702566923374085E-2</v>
      </c>
      <c r="F126" s="41">
        <f t="shared" si="30"/>
        <v>3.6943117817418117E-2</v>
      </c>
      <c r="G126" s="42">
        <f t="shared" si="30"/>
        <v>4.5879186188093571E-2</v>
      </c>
      <c r="H126" s="43">
        <f t="shared" si="30"/>
        <v>2.8144688537264668E-2</v>
      </c>
      <c r="I126" s="44">
        <f t="shared" si="30"/>
        <v>3.7815141842769504E-2</v>
      </c>
    </row>
    <row r="127" spans="2:9" x14ac:dyDescent="0.25">
      <c r="B127" s="10"/>
      <c r="C127" s="59"/>
      <c r="D127" s="59"/>
      <c r="E127" s="59"/>
      <c r="F127" s="59"/>
      <c r="G127" s="59"/>
      <c r="H127" s="59"/>
      <c r="I127" s="59"/>
    </row>
    <row r="128" spans="2:9" x14ac:dyDescent="0.25"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76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76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76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B144" s="10"/>
      <c r="C144" s="10"/>
      <c r="D144" s="10"/>
      <c r="E144" s="10"/>
      <c r="F144" s="10"/>
      <c r="G144" s="10"/>
      <c r="H144" s="10"/>
      <c r="I144" s="10"/>
    </row>
    <row r="145" spans="2:9" x14ac:dyDescent="0.25">
      <c r="B145" s="10"/>
      <c r="C145" s="10"/>
      <c r="D145" s="10"/>
      <c r="E145" s="10"/>
      <c r="F145" s="10"/>
      <c r="G145" s="10"/>
      <c r="H145" s="10"/>
      <c r="I145" s="10"/>
    </row>
    <row r="146" spans="2:9" x14ac:dyDescent="0.25">
      <c r="B146" s="10"/>
      <c r="C146" s="10"/>
      <c r="D146" s="10"/>
      <c r="E146" s="10"/>
      <c r="F146" s="10"/>
      <c r="G146" s="10"/>
      <c r="H146" s="10"/>
      <c r="I146" s="10"/>
    </row>
    <row r="147" spans="2:9" x14ac:dyDescent="0.25">
      <c r="B147" s="10"/>
      <c r="C147" s="10"/>
      <c r="D147" s="10"/>
      <c r="E147" s="10"/>
      <c r="F147" s="10"/>
      <c r="G147" s="10"/>
      <c r="H147" s="10"/>
      <c r="I147" s="10"/>
    </row>
    <row r="148" spans="2:9" x14ac:dyDescent="0.25">
      <c r="B148" s="10"/>
      <c r="C148" s="10"/>
      <c r="D148" s="10"/>
      <c r="E148" s="10"/>
      <c r="F148" s="10"/>
      <c r="G148" s="10"/>
      <c r="H148" s="10"/>
      <c r="I148" s="10"/>
    </row>
    <row r="149" spans="2:9" x14ac:dyDescent="0.25">
      <c r="B149" s="10"/>
      <c r="C149" s="10"/>
      <c r="D149" s="10"/>
      <c r="E149" s="10"/>
      <c r="F149" s="10"/>
      <c r="G149" s="10"/>
      <c r="H149" s="10"/>
      <c r="I149" s="10"/>
    </row>
    <row r="150" spans="2:9" x14ac:dyDescent="0.25">
      <c r="B150" s="10"/>
      <c r="C150" s="10"/>
      <c r="D150" s="10"/>
      <c r="E150" s="10"/>
      <c r="F150" s="10"/>
      <c r="G150" s="10"/>
      <c r="H150" s="10"/>
      <c r="I150" s="10"/>
    </row>
    <row r="151" spans="2:9" x14ac:dyDescent="0.25">
      <c r="B151" s="10"/>
      <c r="C151" s="10"/>
      <c r="D151" s="10"/>
      <c r="E151" s="10"/>
      <c r="F151" s="10"/>
      <c r="G151" s="10"/>
      <c r="H151" s="10"/>
      <c r="I151" s="10"/>
    </row>
    <row r="152" spans="2:9" x14ac:dyDescent="0.25">
      <c r="B152" s="10"/>
      <c r="C152" s="10"/>
      <c r="D152" s="10"/>
      <c r="E152" s="10"/>
      <c r="F152" s="10"/>
      <c r="G152" s="10"/>
      <c r="H152" s="10"/>
      <c r="I152" s="10"/>
    </row>
    <row r="153" spans="2:9" x14ac:dyDescent="0.25">
      <c r="B153" s="10"/>
      <c r="C153" s="10"/>
      <c r="D153" s="10"/>
      <c r="E153" s="10"/>
      <c r="F153" s="10"/>
      <c r="G153" s="10"/>
      <c r="H153" s="10"/>
      <c r="I153" s="10"/>
    </row>
    <row r="154" spans="2:9" x14ac:dyDescent="0.25">
      <c r="B154" s="10"/>
      <c r="C154" s="10"/>
      <c r="D154" s="10"/>
      <c r="E154" s="10"/>
      <c r="F154" s="10"/>
      <c r="G154" s="10"/>
      <c r="H154" s="10"/>
      <c r="I154" s="10"/>
    </row>
    <row r="155" spans="2:9" x14ac:dyDescent="0.25">
      <c r="B155" s="10"/>
      <c r="C155" s="10"/>
      <c r="D155" s="10"/>
      <c r="E155" s="10"/>
      <c r="F155" s="10"/>
      <c r="G155" s="10"/>
      <c r="H155" s="10"/>
      <c r="I155" s="10"/>
    </row>
    <row r="156" spans="2:9" x14ac:dyDescent="0.25">
      <c r="B156" s="10"/>
      <c r="C156" s="10"/>
      <c r="D156" s="10"/>
      <c r="E156" s="10"/>
      <c r="F156" s="10"/>
      <c r="G156" s="10"/>
      <c r="H156" s="10"/>
      <c r="I156" s="10"/>
    </row>
    <row r="157" spans="2:9" x14ac:dyDescent="0.25">
      <c r="B157" s="10"/>
      <c r="C157" s="10"/>
      <c r="D157" s="10"/>
      <c r="E157" s="10"/>
      <c r="F157" s="10"/>
      <c r="G157" s="10"/>
      <c r="H157" s="10"/>
      <c r="I157" s="10"/>
    </row>
    <row r="158" spans="2:9" x14ac:dyDescent="0.25">
      <c r="B158" s="10"/>
      <c r="C158" s="10"/>
      <c r="D158" s="10"/>
      <c r="E158" s="10"/>
      <c r="F158" s="10"/>
      <c r="G158" s="10"/>
      <c r="H158" s="10"/>
      <c r="I158" s="10"/>
    </row>
    <row r="159" spans="2:9" x14ac:dyDescent="0.25">
      <c r="B159" s="10"/>
      <c r="C159" s="10"/>
      <c r="D159" s="10"/>
      <c r="E159" s="10"/>
      <c r="F159" s="10"/>
      <c r="G159" s="10"/>
      <c r="H159" s="10"/>
      <c r="I159" s="10"/>
    </row>
    <row r="160" spans="2:9" x14ac:dyDescent="0.25">
      <c r="B160" s="10"/>
      <c r="C160" s="10"/>
      <c r="D160" s="10"/>
      <c r="E160" s="10"/>
      <c r="F160" s="10"/>
      <c r="G160" s="10"/>
      <c r="H160" s="10"/>
      <c r="I160" s="10"/>
    </row>
    <row r="161" spans="2:9" x14ac:dyDescent="0.25">
      <c r="B161" s="10"/>
      <c r="C161" s="10"/>
      <c r="D161" s="10"/>
      <c r="E161" s="10"/>
      <c r="F161" s="10"/>
      <c r="G161" s="10"/>
      <c r="H161" s="10"/>
      <c r="I161" s="10"/>
    </row>
    <row r="162" spans="2:9" x14ac:dyDescent="0.25">
      <c r="B162" s="10"/>
      <c r="C162" s="10"/>
      <c r="D162" s="10"/>
      <c r="E162" s="10"/>
      <c r="F162" s="10"/>
      <c r="G162" s="10"/>
      <c r="H162" s="10"/>
      <c r="I162" s="10"/>
    </row>
    <row r="163" spans="2:9" x14ac:dyDescent="0.25">
      <c r="B163" s="10"/>
      <c r="C163" s="10"/>
      <c r="D163" s="10"/>
      <c r="E163" s="10"/>
      <c r="F163" s="10"/>
      <c r="G163" s="10"/>
      <c r="H163" s="10"/>
      <c r="I163" s="10"/>
    </row>
    <row r="164" spans="2:9" x14ac:dyDescent="0.25">
      <c r="B164" s="10"/>
      <c r="C164" s="10"/>
      <c r="D164" s="10"/>
      <c r="E164" s="10"/>
      <c r="F164" s="10"/>
      <c r="G164" s="10"/>
      <c r="H164" s="10"/>
      <c r="I164" s="10"/>
    </row>
    <row r="165" spans="2:9" x14ac:dyDescent="0.25">
      <c r="B165" s="10"/>
      <c r="C165" s="10"/>
      <c r="D165" s="10"/>
      <c r="E165" s="10"/>
      <c r="F165" s="10"/>
      <c r="G165" s="10"/>
      <c r="H165" s="10"/>
      <c r="I165" s="10"/>
    </row>
    <row r="166" spans="2:9" x14ac:dyDescent="0.25">
      <c r="B166" s="10"/>
      <c r="C166" s="10"/>
      <c r="D166" s="10"/>
      <c r="E166" s="10"/>
      <c r="F166" s="10"/>
      <c r="G166" s="10"/>
      <c r="H166" s="10"/>
      <c r="I166" s="10"/>
    </row>
    <row r="167" spans="2:9" x14ac:dyDescent="0.25">
      <c r="B167" s="10"/>
      <c r="C167" s="10"/>
      <c r="D167" s="10"/>
      <c r="E167" s="10"/>
      <c r="F167" s="10"/>
      <c r="G167" s="10"/>
      <c r="H167" s="10"/>
      <c r="I167" s="10"/>
    </row>
    <row r="168" spans="2:9" x14ac:dyDescent="0.25">
      <c r="B168" s="10"/>
      <c r="C168" s="10"/>
      <c r="D168" s="10"/>
      <c r="E168" s="10"/>
      <c r="F168" s="10"/>
      <c r="G168" s="10"/>
      <c r="H168" s="10"/>
      <c r="I168" s="10"/>
    </row>
    <row r="169" spans="2:9" x14ac:dyDescent="0.25">
      <c r="B169" s="10"/>
      <c r="C169" s="10"/>
      <c r="D169" s="10"/>
      <c r="E169" s="10"/>
      <c r="F169" s="10"/>
      <c r="G169" s="10"/>
      <c r="H169" s="10"/>
      <c r="I169" s="10"/>
    </row>
    <row r="170" spans="2:9" x14ac:dyDescent="0.25">
      <c r="B170" s="10"/>
      <c r="C170" s="10"/>
      <c r="D170" s="10"/>
      <c r="E170" s="10"/>
      <c r="F170" s="10"/>
      <c r="G170" s="10"/>
      <c r="H170" s="10"/>
      <c r="I170" s="10"/>
    </row>
    <row r="171" spans="2:9" x14ac:dyDescent="0.25">
      <c r="B171" s="10"/>
      <c r="C171" s="10"/>
      <c r="D171" s="10"/>
      <c r="E171" s="10"/>
      <c r="F171" s="10"/>
      <c r="G171" s="10"/>
      <c r="H171" s="10"/>
      <c r="I171" s="10"/>
    </row>
    <row r="172" spans="2:9" x14ac:dyDescent="0.25">
      <c r="B172" s="10"/>
      <c r="C172" s="10"/>
      <c r="D172" s="10"/>
      <c r="E172" s="10"/>
      <c r="F172" s="10"/>
      <c r="G172" s="10"/>
      <c r="H172" s="10"/>
      <c r="I172" s="10"/>
    </row>
    <row r="173" spans="2:9" x14ac:dyDescent="0.25">
      <c r="B173" s="10"/>
      <c r="C173" s="10"/>
      <c r="D173" s="10"/>
      <c r="E173" s="10"/>
      <c r="F173" s="10"/>
      <c r="G173" s="10"/>
      <c r="H173" s="10"/>
      <c r="I173" s="10"/>
    </row>
    <row r="174" spans="2:9" x14ac:dyDescent="0.25">
      <c r="B174" s="10"/>
      <c r="C174" s="10"/>
      <c r="D174" s="10"/>
      <c r="E174" s="10"/>
      <c r="F174" s="10"/>
      <c r="G174" s="10"/>
      <c r="H174" s="10"/>
      <c r="I174" s="10"/>
    </row>
    <row r="175" spans="2:9" x14ac:dyDescent="0.25">
      <c r="B175" s="10"/>
      <c r="C175" s="10"/>
      <c r="D175" s="10"/>
      <c r="E175" s="10"/>
      <c r="F175" s="10"/>
      <c r="G175" s="10"/>
      <c r="H175" s="10"/>
      <c r="I175" s="10"/>
    </row>
    <row r="176" spans="2:9" x14ac:dyDescent="0.25">
      <c r="B176" s="10"/>
      <c r="C176" s="10"/>
      <c r="D176" s="10"/>
      <c r="E176" s="10"/>
      <c r="F176" s="10"/>
      <c r="G176" s="10"/>
      <c r="H176" s="10"/>
      <c r="I176" s="10"/>
    </row>
    <row r="177" spans="2:9" x14ac:dyDescent="0.25">
      <c r="B177" s="10"/>
      <c r="C177" s="10"/>
      <c r="D177" s="10"/>
      <c r="E177" s="10"/>
      <c r="F177" s="10"/>
      <c r="G177" s="10"/>
      <c r="H177" s="10"/>
      <c r="I177" s="10"/>
    </row>
  </sheetData>
  <mergeCells count="1">
    <mergeCell ref="C4:I4"/>
  </mergeCells>
  <pageMargins left="0.7" right="0.7" top="0.75" bottom="0.75" header="0.3" footer="0.3"/>
  <pageSetup paperSize="9" orientation="portrait" r:id="rId1"/>
  <ignoredErrors>
    <ignoredError sqref="C23:I139 I11:I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Yuen Acevedo</dc:creator>
  <cp:lastModifiedBy>Camilo Rodriguez</cp:lastModifiedBy>
  <cp:lastPrinted>2021-11-18T11:36:23Z</cp:lastPrinted>
  <dcterms:created xsi:type="dcterms:W3CDTF">2021-11-17T19:18:21Z</dcterms:created>
  <dcterms:modified xsi:type="dcterms:W3CDTF">2021-11-18T16:48:14Z</dcterms:modified>
</cp:coreProperties>
</file>