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Backup\F\pmendoza\Backup\pmendoza\AÑO_2025\EJECUCIONES PPTALES\"/>
    </mc:Choice>
  </mc:AlternateContent>
  <xr:revisionPtr revIDLastSave="0" documentId="13_ncr:1_{492A8864-85F0-4394-A659-8E2997FFD7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FUNCIONAMIENTO" sheetId="2" r:id="rId1"/>
    <sheet name="2.INVERSION" sheetId="3" r:id="rId2"/>
    <sheet name="3.EJECUCION RUBROS" sheetId="1" r:id="rId3"/>
    <sheet name="4.RESUM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8" i="1" l="1"/>
  <c r="Z28" i="1"/>
  <c r="Y28" i="1"/>
  <c r="X28" i="1"/>
  <c r="W28" i="1"/>
  <c r="V28" i="1"/>
  <c r="U28" i="1"/>
  <c r="T28" i="1"/>
  <c r="S28" i="1"/>
  <c r="R28" i="1"/>
  <c r="Q28" i="1"/>
  <c r="AA23" i="1"/>
  <c r="K7" i="2" s="1"/>
  <c r="Z23" i="1"/>
  <c r="Y23" i="1"/>
  <c r="X23" i="1"/>
  <c r="W23" i="1"/>
  <c r="V23" i="1"/>
  <c r="D7" i="2" s="1"/>
  <c r="U23" i="1"/>
  <c r="T23" i="1"/>
  <c r="B7" i="2" s="1"/>
  <c r="S23" i="1"/>
  <c r="R23" i="1"/>
  <c r="Q23" i="1"/>
  <c r="AA20" i="1"/>
  <c r="Z20" i="1"/>
  <c r="Y20" i="1"/>
  <c r="X20" i="1"/>
  <c r="W20" i="1"/>
  <c r="V20" i="1"/>
  <c r="D6" i="2" s="1"/>
  <c r="U20" i="1"/>
  <c r="T20" i="1"/>
  <c r="S20" i="1"/>
  <c r="R20" i="1"/>
  <c r="Q20" i="1"/>
  <c r="AA15" i="1"/>
  <c r="Z15" i="1"/>
  <c r="Y15" i="1"/>
  <c r="X15" i="1"/>
  <c r="W15" i="1"/>
  <c r="V15" i="1"/>
  <c r="U15" i="1"/>
  <c r="T15" i="1"/>
  <c r="B5" i="2" s="1"/>
  <c r="S15" i="1"/>
  <c r="R15" i="1"/>
  <c r="Q15" i="1"/>
  <c r="AA12" i="1"/>
  <c r="AA24" i="1" s="1"/>
  <c r="AA29" i="1" s="1"/>
  <c r="Z12" i="1"/>
  <c r="Z24" i="1" s="1"/>
  <c r="Z29" i="1" s="1"/>
  <c r="Y12" i="1"/>
  <c r="Y24" i="1" s="1"/>
  <c r="Y29" i="1" s="1"/>
  <c r="X12" i="1"/>
  <c r="X24" i="1" s="1"/>
  <c r="X29" i="1" s="1"/>
  <c r="W12" i="1"/>
  <c r="W24" i="1" s="1"/>
  <c r="W29" i="1" s="1"/>
  <c r="V12" i="1"/>
  <c r="V24" i="1" s="1"/>
  <c r="V29" i="1" s="1"/>
  <c r="U12" i="1"/>
  <c r="U24" i="1" s="1"/>
  <c r="U29" i="1" s="1"/>
  <c r="T12" i="1"/>
  <c r="T24" i="1" s="1"/>
  <c r="T29" i="1" s="1"/>
  <c r="S12" i="1"/>
  <c r="S24" i="1" s="1"/>
  <c r="S29" i="1" s="1"/>
  <c r="R12" i="1"/>
  <c r="R24" i="1" s="1"/>
  <c r="R29" i="1" s="1"/>
  <c r="Q12" i="1"/>
  <c r="Q24" i="1" s="1"/>
  <c r="Q29" i="1" s="1"/>
  <c r="G7" i="2"/>
  <c r="K6" i="2"/>
  <c r="C7" i="2"/>
  <c r="C6" i="2"/>
  <c r="B6" i="2"/>
  <c r="I7" i="2"/>
  <c r="G6" i="2"/>
  <c r="L6" i="3"/>
  <c r="L5" i="3"/>
  <c r="L4" i="3"/>
  <c r="J6" i="3"/>
  <c r="J5" i="3"/>
  <c r="J4" i="3"/>
  <c r="H6" i="3"/>
  <c r="H5" i="3"/>
  <c r="H4" i="3"/>
  <c r="E6" i="3"/>
  <c r="E5" i="3"/>
  <c r="E4" i="3"/>
  <c r="D6" i="3"/>
  <c r="D5" i="3"/>
  <c r="D4" i="3"/>
  <c r="C6" i="3"/>
  <c r="C5" i="3"/>
  <c r="C4" i="3"/>
  <c r="I6" i="2"/>
  <c r="D5" i="4"/>
  <c r="E7" i="3" l="1"/>
  <c r="L7" i="3"/>
  <c r="J7" i="3"/>
  <c r="C5" i="2"/>
  <c r="C4" i="2"/>
  <c r="C8" i="2" l="1"/>
  <c r="D4" i="4" s="1"/>
  <c r="D6" i="4" s="1"/>
  <c r="G5" i="2"/>
  <c r="D4" i="2"/>
  <c r="F6" i="2"/>
  <c r="K5" i="2"/>
  <c r="I5" i="2"/>
  <c r="D5" i="2"/>
  <c r="G4" i="2"/>
  <c r="G8" i="2" s="1"/>
  <c r="D8" i="2" l="1"/>
  <c r="F7" i="2"/>
  <c r="F5" i="2"/>
  <c r="H5" i="2"/>
  <c r="B26" i="2" s="1"/>
  <c r="E7" i="2"/>
  <c r="B19" i="2" s="1"/>
  <c r="E5" i="2"/>
  <c r="B17" i="2" s="1"/>
  <c r="H7" i="2"/>
  <c r="B28" i="2" s="1"/>
  <c r="E6" i="2"/>
  <c r="B18" i="2" s="1"/>
  <c r="G4" i="3"/>
  <c r="G6" i="3"/>
  <c r="G5" i="3"/>
  <c r="F4" i="3"/>
  <c r="F5" i="3"/>
  <c r="J7" i="2"/>
  <c r="J6" i="2"/>
  <c r="I4" i="2"/>
  <c r="I8" i="2" s="1"/>
  <c r="K4" i="2"/>
  <c r="K8" i="2" s="1"/>
  <c r="I4" i="3"/>
  <c r="M4" i="3"/>
  <c r="L7" i="2"/>
  <c r="B38" i="2" s="1"/>
  <c r="B4" i="2"/>
  <c r="K4" i="3"/>
  <c r="E5" i="4"/>
  <c r="K6" i="3"/>
  <c r="I5" i="3"/>
  <c r="M6" i="3"/>
  <c r="K5" i="3"/>
  <c r="I6" i="3"/>
  <c r="M5" i="3"/>
  <c r="F6" i="3"/>
  <c r="C7" i="3"/>
  <c r="L6" i="2"/>
  <c r="B37" i="2" s="1"/>
  <c r="L5" i="2"/>
  <c r="B36" i="2" s="1"/>
  <c r="J5" i="2"/>
  <c r="H7" i="3"/>
  <c r="I7" i="3" s="1"/>
  <c r="C5" i="4" l="1"/>
  <c r="G5" i="4" s="1"/>
  <c r="M7" i="3"/>
  <c r="F7" i="3"/>
  <c r="K7" i="3"/>
  <c r="F4" i="2"/>
  <c r="F8" i="2" s="1"/>
  <c r="B8" i="2"/>
  <c r="E8" i="2" s="1"/>
  <c r="G7" i="3"/>
  <c r="E4" i="2"/>
  <c r="B16" i="2" s="1"/>
  <c r="E4" i="4"/>
  <c r="E6" i="4" s="1"/>
  <c r="H4" i="2"/>
  <c r="B25" i="2" s="1"/>
  <c r="H4" i="4"/>
  <c r="H6" i="4" s="1"/>
  <c r="H6" i="2"/>
  <c r="B27" i="2" s="1"/>
  <c r="F5" i="4"/>
  <c r="L4" i="2"/>
  <c r="B35" i="2" s="1"/>
  <c r="L5" i="4"/>
  <c r="J4" i="2"/>
  <c r="H5" i="4"/>
  <c r="J5" i="4"/>
  <c r="J4" i="4"/>
  <c r="L4" i="4"/>
  <c r="J8" i="2" l="1"/>
  <c r="K5" i="4"/>
  <c r="M5" i="4"/>
  <c r="I5" i="4"/>
  <c r="L6" i="4"/>
  <c r="J6" i="4"/>
  <c r="B20" i="2"/>
  <c r="H8" i="2"/>
  <c r="B29" i="2" s="1"/>
  <c r="L8" i="2"/>
  <c r="B39" i="2" s="1"/>
  <c r="C4" i="4"/>
  <c r="G4" i="4" l="1"/>
  <c r="G6" i="4" s="1"/>
  <c r="C6" i="4"/>
  <c r="F6" i="4" s="1"/>
  <c r="K4" i="4"/>
  <c r="M4" i="4"/>
  <c r="F4" i="4"/>
  <c r="I4" i="4"/>
  <c r="M6" i="4" l="1"/>
  <c r="K6" i="4"/>
  <c r="I6" i="4"/>
</calcChain>
</file>

<file path=xl/sharedStrings.xml><?xml version="1.0" encoding="utf-8"?>
<sst xmlns="http://schemas.openxmlformats.org/spreadsheetml/2006/main" count="418" uniqueCount="112">
  <si>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</si>
  <si>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</si>
  <si>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</si>
  <si>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</si>
  <si>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</si>
  <si>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</si>
  <si>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</si>
  <si>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</si>
  <si>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</si>
  <si>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</si>
  <si>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</si>
  <si>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</si>
  <si>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</si>
  <si>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</si>
  <si>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</si>
  <si>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</si>
  <si>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</si>
  <si>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</si>
  <si>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</si>
  <si>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</si>
  <si>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</si>
  <si>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</si>
  <si>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</si>
  <si>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</si>
  <si>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</si>
  <si>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</si>
  <si>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</si>
  <si>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</si>
  <si>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</si>
  <si>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</si>
  <si>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</si>
  <si>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</si>
  <si>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13-09-00</t>
  </si>
  <si>
    <t>SUPERINTENDENCIA DE LA ECONOMÍA SOLIDARIA</t>
  </si>
  <si>
    <t>A-01-01-01</t>
  </si>
  <si>
    <t>A</t>
  </si>
  <si>
    <t>01</t>
  </si>
  <si>
    <t>Propios</t>
  </si>
  <si>
    <t>20</t>
  </si>
  <si>
    <t>CSF</t>
  </si>
  <si>
    <t>SALARIO</t>
  </si>
  <si>
    <t>21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</si>
  <si>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</si>
  <si>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</si>
  <si>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</si>
  <si>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</si>
  <si>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</si>
  <si>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</si>
  <si>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</si>
  <si>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</si>
  <si>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</si>
  <si>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</si>
  <si>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</si>
  <si>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</si>
  <si>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</si>
  <si>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</si>
  <si>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</si>
  <si>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012</t>
  </si>
  <si>
    <t>INCAPACIDADES Y LICENCIAS DE MATERNIDAD Y PATERNIDAD (NO DE PENSIONES)</t>
  </si>
  <si>
    <t>A-03-10</t>
  </si>
  <si>
    <t>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</si>
  <si>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</si>
  <si>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</si>
  <si>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</si>
  <si>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</si>
  <si>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</si>
  <si>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</si>
  <si>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C-1304-1000-9-803001</t>
  </si>
  <si>
    <t>C</t>
  </si>
  <si>
    <t>1304</t>
  </si>
  <si>
    <t>1000</t>
  </si>
  <si>
    <t>9</t>
  </si>
  <si>
    <t>803001</t>
  </si>
  <si>
    <t>8. ESTABILIDAD MACROECONÓMICA / 1. ADMINISTRACIÓN EFICIENTE DE LOS RECURSOS PÚBLICOS</t>
  </si>
  <si>
    <t>C-1399-1000-8-803001</t>
  </si>
  <si>
    <t>1399</t>
  </si>
  <si>
    <t>8</t>
  </si>
  <si>
    <t>C-1399-1000-9-803001</t>
  </si>
  <si>
    <t xml:space="preserve">TOTAL GASTOS DE PERSONAL </t>
  </si>
  <si>
    <t>TOTAL ADQUISICIÓN DE BIENES  Y SERVICIOS</t>
  </si>
  <si>
    <t>TOTAL TRANSFERENCIAS CORRIENTES</t>
  </si>
  <si>
    <t>TOTAL GASTOS POR TRIBUTOS, MULTAS, SANCIONES E INTERESES DE MORA</t>
  </si>
  <si>
    <t>TOTAL FUNCIONAMIENTO</t>
  </si>
  <si>
    <t>TOTAL INVERSION</t>
  </si>
  <si>
    <t>APROPIACIÓN VIGENTE</t>
  </si>
  <si>
    <t xml:space="preserve">CDP´S </t>
  </si>
  <si>
    <t>% DE EJEC. CDP</t>
  </si>
  <si>
    <t>DISPONIBLE</t>
  </si>
  <si>
    <t>COMPROMISOS - RP</t>
  </si>
  <si>
    <t>% DE EJEC. 
RP</t>
  </si>
  <si>
    <t xml:space="preserve">OBLIGACIONES </t>
  </si>
  <si>
    <t>% DE EJEC. 
OBL</t>
  </si>
  <si>
    <t xml:space="preserve">GIROS </t>
  </si>
  <si>
    <t>% 
GIRADO</t>
  </si>
  <si>
    <t xml:space="preserve"> GASTOS DE PERSONAL </t>
  </si>
  <si>
    <t>ADQUISICIÓN DE BIENES Y SERVICIOS</t>
  </si>
  <si>
    <t>TRANSFERENCIAS CORRIENTES</t>
  </si>
  <si>
    <t>GASTOS POR TRIBUTOS, MULTAS, SANCIONES E INTERESES DE MORA</t>
  </si>
  <si>
    <t>TOTAL</t>
  </si>
  <si>
    <t>PROYECTO DE INVERSIÓN</t>
  </si>
  <si>
    <t>C-1304-1000-9</t>
  </si>
  <si>
    <t>C-1399-1000-8</t>
  </si>
  <si>
    <t>CONCEPTO DE GASTO</t>
  </si>
  <si>
    <t>FUNCIONAMIENTO</t>
  </si>
  <si>
    <t>INVERSIÓN</t>
  </si>
  <si>
    <t xml:space="preserve"> </t>
  </si>
  <si>
    <t>APROPIACIÓN BLOQUEADA</t>
  </si>
  <si>
    <t>TOTAL PRESUPUESTO VIGENCIA 2025</t>
  </si>
  <si>
    <t>Enero-Septiembre</t>
  </si>
  <si>
    <t xml:space="preserve">SUPERINTENDENCIA DE LA ECONOMÍA SOLIDARIA 
GASTOS DE FUNCIONAMIENTO - 30 DE SEPTIEMBRE DE 2025
</t>
  </si>
  <si>
    <t xml:space="preserve">SUPERINTENDENCIA DE LA ECONOMIA SOLIDARIA
GASTOS DE INVERSIÓN - 30 DE SEPTIEMBRE DE 2025
</t>
  </si>
  <si>
    <t>EJECUCIÓN PRESUPUESTAL A 30 DE SEPTIEMBRE DE 2025 - SUPERINTENDENCIA DE LA ECONOMIA SOLIDARIA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</si>
</sst>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\ #,##0.00;\-&quot;$&quot;\ #,##0.00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#,###,,"/>
    <numFmt numFmtId="166" formatCode="#,##0,,"/>
    <numFmt numFmtId="167" formatCode="_-[$$-240A]\ * #,##0.00_-;\-[$$-240A]\ * #,##0.00_-;_-[$$-240A]\ * &quot;-&quot;??_-;_-@_-"/>
    <numFmt numFmtId="168" formatCode="_-* #,##0.0000_-;\-* #,##0.0000_-;_-* &quot;-&quot;_-;_-@_-"/>
  </numFmts>
  <fonts count="20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8"/>
      <color theme="1"/>
      <name val="Times New Roman"/>
      <family val="1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91">
    <xf numFmtId="0" fontId="0" fillId="0" borderId="0" xfId="0" applyFont="1" applyFill="1" applyBorder="1"/>
    <xf numFmtId="0" fontId="5" fillId="0" borderId="0" xfId="1" applyFont="1"/>
    <xf numFmtId="0" fontId="7" fillId="0" borderId="0" xfId="1" applyFont="1"/>
    <xf numFmtId="9" fontId="7" fillId="0" borderId="0" xfId="1" applyNumberFormat="1" applyFont="1"/>
    <xf numFmtId="41" fontId="8" fillId="3" borderId="6" xfId="2" applyFont="1" applyFill="1" applyBorder="1" applyAlignment="1">
      <alignment horizontal="center" vertical="center" wrapText="1"/>
    </xf>
    <xf numFmtId="41" fontId="8" fillId="3" borderId="7" xfId="2" applyFont="1" applyFill="1" applyBorder="1" applyAlignment="1">
      <alignment horizontal="center" vertical="center" wrapText="1"/>
    </xf>
    <xf numFmtId="165" fontId="8" fillId="3" borderId="7" xfId="3" applyNumberFormat="1" applyFont="1" applyFill="1" applyBorder="1" applyAlignment="1">
      <alignment horizontal="center" vertical="center" wrapText="1"/>
    </xf>
    <xf numFmtId="165" fontId="8" fillId="2" borderId="7" xfId="3" applyNumberFormat="1" applyFont="1" applyFill="1" applyBorder="1" applyAlignment="1">
      <alignment horizontal="center" vertical="center" wrapText="1"/>
    </xf>
    <xf numFmtId="166" fontId="8" fillId="3" borderId="7" xfId="3" applyNumberFormat="1" applyFont="1" applyFill="1" applyBorder="1" applyAlignment="1">
      <alignment horizontal="center" vertical="center" wrapText="1"/>
    </xf>
    <xf numFmtId="165" fontId="8" fillId="3" borderId="8" xfId="3" applyNumberFormat="1" applyFont="1" applyFill="1" applyBorder="1" applyAlignment="1">
      <alignment horizontal="center" vertical="center" wrapText="1"/>
    </xf>
    <xf numFmtId="10" fontId="5" fillId="0" borderId="0" xfId="1" applyNumberFormat="1" applyFont="1"/>
    <xf numFmtId="0" fontId="5" fillId="0" borderId="9" xfId="1" applyFont="1" applyBorder="1" applyAlignment="1">
      <alignment horizontal="center" vertical="center" wrapText="1"/>
    </xf>
    <xf numFmtId="41" fontId="5" fillId="0" borderId="10" xfId="2" applyFont="1" applyFill="1" applyBorder="1" applyAlignment="1">
      <alignment horizontal="center" vertical="center" wrapText="1"/>
    </xf>
    <xf numFmtId="10" fontId="9" fillId="0" borderId="10" xfId="4" applyNumberFormat="1" applyFont="1" applyFill="1" applyBorder="1" applyAlignment="1">
      <alignment horizontal="center" vertical="center"/>
    </xf>
    <xf numFmtId="41" fontId="9" fillId="2" borderId="10" xfId="4" applyNumberFormat="1" applyFont="1" applyFill="1" applyBorder="1" applyAlignment="1">
      <alignment horizontal="center" vertical="center"/>
    </xf>
    <xf numFmtId="3" fontId="9" fillId="0" borderId="10" xfId="4" applyNumberFormat="1" applyFont="1" applyFill="1" applyBorder="1" applyAlignment="1">
      <alignment horizontal="right" vertical="center"/>
    </xf>
    <xf numFmtId="10" fontId="9" fillId="0" borderId="11" xfId="4" applyNumberFormat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41" fontId="10" fillId="3" borderId="13" xfId="2" applyFont="1" applyFill="1" applyBorder="1" applyAlignment="1">
      <alignment horizontal="center" vertical="center" wrapText="1"/>
    </xf>
    <xf numFmtId="10" fontId="8" fillId="3" borderId="13" xfId="4" applyNumberFormat="1" applyFont="1" applyFill="1" applyBorder="1" applyAlignment="1">
      <alignment horizontal="center" vertical="center"/>
    </xf>
    <xf numFmtId="10" fontId="8" fillId="3" borderId="14" xfId="4" applyNumberFormat="1" applyFont="1" applyFill="1" applyBorder="1" applyAlignment="1">
      <alignment horizontal="center" vertical="center"/>
    </xf>
    <xf numFmtId="0" fontId="9" fillId="0" borderId="0" xfId="1" applyFont="1"/>
    <xf numFmtId="9" fontId="9" fillId="0" borderId="0" xfId="1" applyNumberFormat="1" applyFont="1"/>
    <xf numFmtId="10" fontId="7" fillId="0" borderId="0" xfId="1" applyNumberFormat="1" applyFont="1"/>
    <xf numFmtId="0" fontId="12" fillId="0" borderId="10" xfId="1" applyFont="1" applyBorder="1" applyAlignment="1">
      <alignment vertical="center" wrapText="1" readingOrder="1"/>
    </xf>
    <xf numFmtId="0" fontId="12" fillId="0" borderId="10" xfId="1" applyFont="1" applyBorder="1" applyAlignment="1">
      <alignment horizontal="left" vertical="center" wrapText="1" readingOrder="1"/>
    </xf>
    <xf numFmtId="41" fontId="9" fillId="5" borderId="10" xfId="2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vertical="center"/>
    </xf>
    <xf numFmtId="10" fontId="9" fillId="5" borderId="10" xfId="4" applyNumberFormat="1" applyFont="1" applyFill="1" applyBorder="1" applyAlignment="1">
      <alignment horizontal="center" vertical="center"/>
    </xf>
    <xf numFmtId="167" fontId="2" fillId="0" borderId="0" xfId="1" applyNumberFormat="1"/>
    <xf numFmtId="0" fontId="9" fillId="5" borderId="0" xfId="1" applyFont="1" applyFill="1"/>
    <xf numFmtId="164" fontId="4" fillId="0" borderId="0" xfId="0" applyNumberFormat="1" applyFont="1" applyBorder="1" applyAlignment="1">
      <alignment horizontal="right" vertical="center" wrapText="1" readingOrder="1"/>
    </xf>
    <xf numFmtId="7" fontId="9" fillId="5" borderId="0" xfId="1" applyNumberFormat="1" applyFont="1" applyFill="1" applyBorder="1"/>
    <xf numFmtId="41" fontId="9" fillId="0" borderId="0" xfId="2" applyFont="1" applyFill="1"/>
    <xf numFmtId="41" fontId="8" fillId="3" borderId="13" xfId="2" applyFont="1" applyFill="1" applyBorder="1" applyAlignment="1">
      <alignment horizontal="center" vertical="center"/>
    </xf>
    <xf numFmtId="0" fontId="8" fillId="0" borderId="0" xfId="1" applyFont="1"/>
    <xf numFmtId="43" fontId="9" fillId="0" borderId="0" xfId="3" applyFont="1" applyFill="1"/>
    <xf numFmtId="43" fontId="9" fillId="0" borderId="0" xfId="1" applyNumberFormat="1" applyFont="1"/>
    <xf numFmtId="41" fontId="9" fillId="0" borderId="0" xfId="1" applyNumberFormat="1" applyFont="1"/>
    <xf numFmtId="41" fontId="8" fillId="3" borderId="9" xfId="2" applyFont="1" applyFill="1" applyBorder="1" applyAlignment="1">
      <alignment horizontal="center" vertical="center" wrapText="1"/>
    </xf>
    <xf numFmtId="41" fontId="8" fillId="3" borderId="10" xfId="2" applyFont="1" applyFill="1" applyBorder="1" applyAlignment="1">
      <alignment horizontal="center" vertical="center" wrapText="1"/>
    </xf>
    <xf numFmtId="41" fontId="8" fillId="2" borderId="10" xfId="2" applyFont="1" applyFill="1" applyBorder="1" applyAlignment="1">
      <alignment horizontal="center" vertical="center" wrapText="1"/>
    </xf>
    <xf numFmtId="41" fontId="8" fillId="3" borderId="11" xfId="2" applyFont="1" applyFill="1" applyBorder="1" applyAlignment="1">
      <alignment horizontal="center" vertical="center" wrapText="1"/>
    </xf>
    <xf numFmtId="0" fontId="12" fillId="5" borderId="9" xfId="1" applyFont="1" applyFill="1" applyBorder="1" applyAlignment="1">
      <alignment vertical="center"/>
    </xf>
    <xf numFmtId="41" fontId="5" fillId="5" borderId="10" xfId="2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41" fontId="9" fillId="5" borderId="10" xfId="2" applyFont="1" applyFill="1" applyBorder="1" applyAlignment="1">
      <alignment horizontal="center" vertical="center"/>
    </xf>
    <xf numFmtId="0" fontId="14" fillId="5" borderId="12" xfId="1" applyFont="1" applyFill="1" applyBorder="1" applyAlignment="1">
      <alignment vertical="center"/>
    </xf>
    <xf numFmtId="41" fontId="10" fillId="5" borderId="13" xfId="2" applyFont="1" applyFill="1" applyBorder="1" applyAlignment="1">
      <alignment horizontal="center" vertical="center" wrapText="1"/>
    </xf>
    <xf numFmtId="41" fontId="14" fillId="5" borderId="13" xfId="1" applyNumberFormat="1" applyFont="1" applyFill="1" applyBorder="1" applyAlignment="1">
      <alignment vertical="center"/>
    </xf>
    <xf numFmtId="10" fontId="8" fillId="6" borderId="13" xfId="4" applyNumberFormat="1" applyFont="1" applyFill="1" applyBorder="1" applyAlignment="1">
      <alignment horizontal="center" vertical="center"/>
    </xf>
    <xf numFmtId="41" fontId="8" fillId="2" borderId="13" xfId="4" applyNumberFormat="1" applyFont="1" applyFill="1" applyBorder="1" applyAlignment="1">
      <alignment horizontal="center" vertical="center"/>
    </xf>
    <xf numFmtId="10" fontId="8" fillId="6" borderId="14" xfId="4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43" fontId="9" fillId="0" borderId="0" xfId="3" applyFont="1" applyFill="1" applyBorder="1"/>
    <xf numFmtId="41" fontId="12" fillId="5" borderId="0" xfId="1" applyNumberFormat="1" applyFont="1" applyFill="1" applyAlignment="1">
      <alignment vertical="center"/>
    </xf>
    <xf numFmtId="41" fontId="5" fillId="5" borderId="0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68" fontId="8" fillId="0" borderId="0" xfId="1" applyNumberFormat="1" applyFont="1" applyAlignment="1">
      <alignment vertical="center"/>
    </xf>
    <xf numFmtId="10" fontId="9" fillId="0" borderId="0" xfId="4" applyNumberFormat="1" applyFont="1" applyFill="1" applyBorder="1" applyAlignment="1">
      <alignment horizontal="center" vertical="center"/>
    </xf>
    <xf numFmtId="41" fontId="8" fillId="3" borderId="8" xfId="2" applyFont="1" applyFill="1" applyBorder="1" applyAlignment="1">
      <alignment horizontal="center" vertical="center" wrapText="1"/>
    </xf>
    <xf numFmtId="10" fontId="8" fillId="7" borderId="14" xfId="4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164" fontId="3" fillId="4" borderId="2" xfId="0" applyNumberFormat="1" applyFont="1" applyFill="1" applyBorder="1" applyAlignment="1">
      <alignment horizontal="right" vertical="center" wrapText="1" readingOrder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7" fillId="0" borderId="0" xfId="0" applyFont="1"/>
    <xf numFmtId="0" fontId="18" fillId="0" borderId="1" xfId="0" applyFont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left" vertical="center" wrapText="1" readingOrder="1"/>
    </xf>
    <xf numFmtId="0" fontId="18" fillId="0" borderId="1" xfId="0" applyFont="1" applyBorder="1" applyAlignment="1">
      <alignment vertical="center" wrapText="1" readingOrder="1"/>
    </xf>
    <xf numFmtId="164" fontId="18" fillId="0" borderId="1" xfId="0" applyNumberFormat="1" applyFont="1" applyBorder="1" applyAlignment="1">
      <alignment horizontal="right" vertical="center" wrapText="1" readingOrder="1"/>
    </xf>
    <xf numFmtId="0" fontId="16" fillId="0" borderId="1" xfId="0" applyFont="1" applyBorder="1" applyAlignment="1">
      <alignment horizontal="left" vertical="center" wrapText="1" readingOrder="1"/>
    </xf>
    <xf numFmtId="164" fontId="17" fillId="0" borderId="0" xfId="0" applyNumberFormat="1" applyFont="1"/>
    <xf numFmtId="43" fontId="17" fillId="0" borderId="0" xfId="9" applyFont="1" applyFill="1" applyBorder="1"/>
    <xf numFmtId="0" fontId="6" fillId="5" borderId="3" xfId="1" applyFont="1" applyFill="1" applyBorder="1" applyAlignment="1">
      <alignment horizontal="center" vertical="top" wrapText="1"/>
    </xf>
    <xf numFmtId="0" fontId="6" fillId="5" borderId="4" xfId="1" applyFont="1" applyFill="1" applyBorder="1" applyAlignment="1">
      <alignment horizontal="center" vertical="top" wrapText="1"/>
    </xf>
    <xf numFmtId="0" fontId="6" fillId="5" borderId="5" xfId="1" applyFont="1" applyFill="1" applyBorder="1" applyAlignment="1">
      <alignment horizontal="center" vertical="top" wrapText="1"/>
    </xf>
    <xf numFmtId="0" fontId="11" fillId="0" borderId="15" xfId="1" applyFont="1" applyBorder="1" applyAlignment="1">
      <alignment horizontal="center" wrapText="1"/>
    </xf>
    <xf numFmtId="0" fontId="11" fillId="0" borderId="16" xfId="1" applyFont="1" applyBorder="1" applyAlignment="1">
      <alignment horizontal="center" wrapText="1"/>
    </xf>
    <xf numFmtId="0" fontId="11" fillId="0" borderId="17" xfId="1" applyFont="1" applyBorder="1" applyAlignment="1">
      <alignment horizont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41" fontId="13" fillId="3" borderId="18" xfId="2" applyFont="1" applyFill="1" applyBorder="1" applyAlignment="1">
      <alignment horizontal="center" vertical="center" wrapText="1"/>
    </xf>
    <xf numFmtId="41" fontId="13" fillId="3" borderId="19" xfId="2" applyFont="1" applyFill="1" applyBorder="1" applyAlignment="1">
      <alignment horizontal="center" vertical="center" wrapText="1"/>
    </xf>
    <xf numFmtId="41" fontId="13" fillId="3" borderId="20" xfId="2" applyFont="1" applyFill="1" applyBorder="1" applyAlignment="1">
      <alignment horizontal="center" vertical="center" wrapText="1"/>
    </xf>
  </cellXfs>
  <cellStyles count="10">
    <cellStyle name="Millares" xfId="9" builtinId="3"/>
    <cellStyle name="Millares [0] 2" xfId="2" xr:uid="{00000000-0005-0000-0000-000000000000}"/>
    <cellStyle name="Millares [0] 3" xfId="6" xr:uid="{00000000-0005-0000-0000-000001000000}"/>
    <cellStyle name="Millares 2" xfId="3" xr:uid="{00000000-0005-0000-0000-000002000000}"/>
    <cellStyle name="Millares 3" xfId="7" xr:uid="{00000000-0005-0000-0000-000003000000}"/>
    <cellStyle name="Normal" xfId="0" builtinId="0"/>
    <cellStyle name="Normal 2" xfId="1" xr:uid="{00000000-0005-0000-0000-000005000000}"/>
    <cellStyle name="Normal 3" xfId="5" xr:uid="{00000000-0005-0000-0000-000006000000}"/>
    <cellStyle name="Porcentaje 2" xfId="4" xr:uid="{00000000-0005-0000-0000-000007000000}"/>
    <cellStyle name="Porcentaje 3" xfId="8" xr:uid="{00000000-0005-0000-0000-000008000000}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88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480336832895888"/>
          <c:y val="0.19486111111111112"/>
          <c:w val="0.84075218722659673"/>
          <c:h val="0.42016987459900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'1.FUNCIONAMIENTO'!$B$15</c:f>
              <c:strCache>
                <c:ptCount val="1"/>
                <c:pt idx="0">
                  <c:v> % DE EJEC. CDP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'1.FUNCIONAMIENTO'!$A$16:$A$20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'1.FUNCIONAMIENTO'!$B$16:$B$20</c:f>
              <c:numCache>
                <c:formatCode>0.00%</c:formatCode>
                <c:ptCount val="5"/>
                <c:pt idx="0">
                  <c:v>0.99247554552294959</c:v>
                </c:pt>
                <c:pt idx="1">
                  <c:v>0.8618937634099274</c:v>
                </c:pt>
                <c:pt idx="2">
                  <c:v>0.60220994475138123</c:v>
                </c:pt>
                <c:pt idx="3">
                  <c:v>0.75222246669879789</c:v>
                </c:pt>
                <c:pt idx="4">
                  <c:v>0.95971408477809994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8-43CD-BFCB-BB96F94D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346432"/>
        <c:axId val="459347264"/>
      </c:barChart>
      <c:catAx>
        <c:axId val="45934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459347264"/>
        <c:crosses val="autoZero"/>
        <c:auto val="1"/>
        <c:lblAlgn val="ctr"/>
        <c:lblOffset val="100"/>
        <c:noMultiLvlLbl val="0"/>
      </c:catAx>
      <c:valAx>
        <c:axId val="45934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4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6391304694691011"/>
          <c:y val="0.33756992784854034"/>
          <c:w val="0.83292072666640737"/>
          <c:h val="0.31725988311139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'1.FUNCIONAMIENTO'!$B$24</c:f>
              <c:strCache>
                <c:ptCount val="1"/>
                <c:pt idx="0">
                  <c:v> % DE EJEC. 
RP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'1.FUNCIONAMIENTO'!$A$25:$A$29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'1.FUNCIONAMIENTO'!$B$25:$B$29</c:f>
              <c:numCache>
                <c:formatCode>0.00%</c:formatCode>
                <c:ptCount val="5"/>
                <c:pt idx="0">
                  <c:v>0.59881766405818915</c:v>
                </c:pt>
                <c:pt idx="1">
                  <c:v>0.76070739604471438</c:v>
                </c:pt>
                <c:pt idx="2">
                  <c:v>0.14987165745856354</c:v>
                </c:pt>
                <c:pt idx="3">
                  <c:v>0.74567980786469501</c:v>
                </c:pt>
                <c:pt idx="4">
                  <c:v>0.62344137322539628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F-4D77-BEE8-FD776956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2695504"/>
        <c:axId val="262699664"/>
      </c:barChart>
      <c:catAx>
        <c:axId val="26269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9664"/>
        <c:crosses val="autoZero"/>
        <c:auto val="1"/>
        <c:lblAlgn val="ctr"/>
        <c:lblOffset val="100"/>
        <c:noMultiLvlLbl val="0"/>
      </c:catAx>
      <c:valAx>
        <c:axId val="26269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'1.FUNCIONAMIENTO'!$B$34</c:f>
              <c:strCache>
                <c:ptCount val="1"/>
                <c:pt idx="0">
                  <c:v> % 
GIRADO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'1.FUNCIONAMIENTO'!$A$35:$A$39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'1.FUNCIONAMIENTO'!$B$35:$B$39</c:f>
              <c:numCache>
                <c:formatCode>0.00%</c:formatCode>
                <c:ptCount val="5"/>
                <c:pt idx="0">
                  <c:v>0.59881766405818915</c:v>
                </c:pt>
                <c:pt idx="1">
                  <c:v>0.51759881484367731</c:v>
                </c:pt>
                <c:pt idx="2">
                  <c:v>0.14987165745856354</c:v>
                </c:pt>
                <c:pt idx="3">
                  <c:v>0.74567980786469501</c:v>
                </c:pt>
                <c:pt idx="4">
                  <c:v>0.58053094586713805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0-4636-A572-1107C514A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418576"/>
        <c:axId val="310416080"/>
      </c:barChart>
      <c:catAx>
        <c:axId val="31041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6080"/>
        <c:crosses val="autoZero"/>
        <c:auto val="1"/>
        <c:lblAlgn val="ctr"/>
        <c:lblOffset val="100"/>
        <c:noMultiLvlLbl val="0"/>
      </c:catAx>
      <c:valAx>
        <c:axId val="31041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148166</xdr:colOff>
      <xdr:row>11</xdr:row>
      <xdr:rowOff>21167</xdr:rowOff>
    </xdr:from>
    <xdr:to>
      <xdr:col>8</xdr:col>
      <xdr:colOff>1037165</xdr:colOff>
      <xdr:row>20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448663-6340-4032-A26D-02D5FB6B8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31750</xdr:colOff>
      <xdr:row>21</xdr:row>
      <xdr:rowOff>55513</xdr:rowOff>
    </xdr:from>
    <xdr:to>
      <xdr:col>9</xdr:col>
      <xdr:colOff>0</xdr:colOff>
      <xdr:row>27</xdr:row>
      <xdr:rowOff>297968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13C29C-3851-4852-B8E1-E641C9EA0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555624</xdr:colOff>
      <xdr:row>29</xdr:row>
      <xdr:rowOff>88902</xdr:rowOff>
    </xdr:from>
    <xdr:to>
      <xdr:col>8</xdr:col>
      <xdr:colOff>1037166</xdr:colOff>
      <xdr:row>37</xdr:row>
      <xdr:rowOff>328083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72BBC2-2C9A-4046-9327-81FAD47F2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showGridLines="0" tabSelected="1" topLeftCell="A4" zoomScale="90" zoomScaleNormal="90" workbookViewId="0">
      <selection activeCell="A3" sqref="A3"/>
    </sheetView>
  </sheetViews>
  <sheetFormatPr baseColWidth="10" defaultColWidth="11.42578125" defaultRowHeight="12"/>
  <cols>
    <col min="1" max="1" width="31.28515625" style="1" customWidth="1"/>
    <col min="2" max="3" width="16.28515625" style="1" customWidth="1"/>
    <col min="4" max="4" width="15.5703125" style="1" customWidth="1"/>
    <col min="5" max="5" width="11.140625" style="1" customWidth="1"/>
    <col min="6" max="6" width="14" style="1" customWidth="1"/>
    <col min="7" max="7" width="18.7109375" style="1" customWidth="1"/>
    <col min="8" max="8" width="10.28515625" style="1" customWidth="1"/>
    <col min="9" max="9" width="16" style="1" customWidth="1"/>
    <col min="10" max="10" width="10.7109375" style="1" customWidth="1"/>
    <col min="11" max="11" width="15.85546875" style="1" customWidth="1"/>
    <col min="12" max="12" width="10" style="1" customWidth="1"/>
    <col min="13" max="13" width="3" style="1" customWidth="1"/>
    <col min="14" max="16384" width="11.42578125" style="1"/>
  </cols>
  <sheetData>
    <row r="1" spans="1:15" ht="12.75" thickBot="1"/>
    <row r="2" spans="1:15" ht="39.75" customHeight="1" thickBot="1">
      <c r="A2" s="78" t="s">
        <v>109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80"/>
      <c r="N2" s="2"/>
      <c r="O2" s="3"/>
    </row>
    <row r="3" spans="1:15" ht="32.25" customHeight="1">
      <c r="A3" s="4" t="s">
        <v>7</v>
      </c>
      <c r="B3" s="5" t="s">
        <v>84</v>
      </c>
      <c r="C3" s="5" t="s">
        <v>106</v>
      </c>
      <c r="D3" s="5" t="s">
        <v>85</v>
      </c>
      <c r="E3" s="6" t="s">
        <v>86</v>
      </c>
      <c r="F3" s="7" t="s">
        <v>87</v>
      </c>
      <c r="G3" s="5" t="s">
        <v>88</v>
      </c>
      <c r="H3" s="8" t="s">
        <v>89</v>
      </c>
      <c r="I3" s="8" t="s">
        <v>90</v>
      </c>
      <c r="J3" s="8" t="s">
        <v>91</v>
      </c>
      <c r="K3" s="5" t="s">
        <v>92</v>
      </c>
      <c r="L3" s="9" t="s">
        <v>93</v>
      </c>
      <c r="O3" s="10"/>
    </row>
    <row r="4" spans="1:15" ht="36.75" customHeight="1">
      <c r="A4" s="11" t="s">
        <v>94</v>
      </c>
      <c r="B4" s="12">
        <f>+'3.EJECUCION RUBROS'!T12</f>
        <v>19935000000</v>
      </c>
      <c r="C4" s="12">
        <f>+'3.EJECUCION RUBROS'!U12</f>
        <v>0</v>
      </c>
      <c r="D4" s="12">
        <f>+'3.EJECUCION RUBROS'!V12</f>
        <v>19785000000</v>
      </c>
      <c r="E4" s="13">
        <f>+D4/B4</f>
        <v>0.99247554552294959</v>
      </c>
      <c r="F4" s="14">
        <f>+B4-D4-C4</f>
        <v>150000000</v>
      </c>
      <c r="G4" s="12">
        <f>+'3.EJECUCION RUBROS'!X12</f>
        <v>11937430133</v>
      </c>
      <c r="H4" s="13">
        <f>+G4/B4</f>
        <v>0.59881766405818915</v>
      </c>
      <c r="I4" s="15">
        <f>+'3.EJECUCION RUBROS'!Y12</f>
        <v>11937430133</v>
      </c>
      <c r="J4" s="13">
        <f>I4/B4</f>
        <v>0.59881766405818915</v>
      </c>
      <c r="K4" s="12">
        <f>+'3.EJECUCION RUBROS'!AA12</f>
        <v>11937430133</v>
      </c>
      <c r="L4" s="16">
        <f>+K4/B4</f>
        <v>0.59881766405818915</v>
      </c>
    </row>
    <row r="5" spans="1:15" ht="33" customHeight="1">
      <c r="A5" s="11" t="s">
        <v>95</v>
      </c>
      <c r="B5" s="12">
        <f>+'3.EJECUCION RUBROS'!T15</f>
        <v>4442511000</v>
      </c>
      <c r="C5" s="12">
        <f>+'3.EJECUCION RUBROS'!U15</f>
        <v>0</v>
      </c>
      <c r="D5" s="12">
        <f>+'3.EJECUCION RUBROS'!V15</f>
        <v>3828972524.7800002</v>
      </c>
      <c r="E5" s="13">
        <f>+D5/B5</f>
        <v>0.8618937634099274</v>
      </c>
      <c r="F5" s="14">
        <f>+B5-D5-C5</f>
        <v>613538475.21999979</v>
      </c>
      <c r="G5" s="12">
        <f>+'3.EJECUCION RUBROS'!X15</f>
        <v>3379450974.71</v>
      </c>
      <c r="H5" s="13">
        <f>+G5/B5</f>
        <v>0.76070739604471438</v>
      </c>
      <c r="I5" s="15">
        <f>+'3.EJECUCION RUBROS'!Y15</f>
        <v>2309755304.5299997</v>
      </c>
      <c r="J5" s="13">
        <f>I5/B5</f>
        <v>0.5199211222054374</v>
      </c>
      <c r="K5" s="12">
        <f>+'3.EJECUCION RUBROS'!AA15</f>
        <v>2299438428.5299997</v>
      </c>
      <c r="L5" s="16">
        <f>+K5/B5</f>
        <v>0.51759881484367731</v>
      </c>
    </row>
    <row r="6" spans="1:15" ht="30.75" customHeight="1">
      <c r="A6" s="11" t="s">
        <v>96</v>
      </c>
      <c r="B6" s="12">
        <f>+'3.EJECUCION RUBROS'!T20</f>
        <v>362000000</v>
      </c>
      <c r="C6" s="12">
        <f>+'3.EJECUCION RUBROS'!U20</f>
        <v>0</v>
      </c>
      <c r="D6" s="12">
        <f>+'3.EJECUCION RUBROS'!V20</f>
        <v>218000000</v>
      </c>
      <c r="E6" s="13">
        <f>+D6/B6</f>
        <v>0.60220994475138123</v>
      </c>
      <c r="F6" s="14">
        <f>+B6-D6-C6</f>
        <v>144000000</v>
      </c>
      <c r="G6" s="12">
        <f>+'3.EJECUCION RUBROS'!X20</f>
        <v>54253540</v>
      </c>
      <c r="H6" s="13">
        <f>+G6/B6</f>
        <v>0.14987165745856354</v>
      </c>
      <c r="I6" s="15">
        <f>+'3.EJECUCION RUBROS'!Y20</f>
        <v>54253540</v>
      </c>
      <c r="J6" s="13">
        <f>I6/B6</f>
        <v>0.14987165745856354</v>
      </c>
      <c r="K6" s="12">
        <f>+'3.EJECUCION RUBROS'!AA20</f>
        <v>54253540</v>
      </c>
      <c r="L6" s="16">
        <f>+K6/B6</f>
        <v>0.14987165745856354</v>
      </c>
      <c r="M6" s="10"/>
    </row>
    <row r="7" spans="1:15" ht="30.75" customHeight="1">
      <c r="A7" s="11" t="s">
        <v>97</v>
      </c>
      <c r="B7" s="12">
        <f>+'3.EJECUCION RUBROS'!T23</f>
        <v>429489000</v>
      </c>
      <c r="C7" s="12">
        <f>+'3.EJECUCION RUBROS'!U23</f>
        <v>0</v>
      </c>
      <c r="D7" s="12">
        <f>+'3.EJECUCION RUBROS'!V23</f>
        <v>323071275</v>
      </c>
      <c r="E7" s="13">
        <f>+D7/B7</f>
        <v>0.75222246669879789</v>
      </c>
      <c r="F7" s="14">
        <f>+B7-D7-C7</f>
        <v>106417725</v>
      </c>
      <c r="G7" s="12">
        <f>+'3.EJECUCION RUBROS'!X23</f>
        <v>320261275</v>
      </c>
      <c r="H7" s="13">
        <f>+G7/B7</f>
        <v>0.74567980786469501</v>
      </c>
      <c r="I7" s="15">
        <f>+'3.EJECUCION RUBROS'!Y23</f>
        <v>320261275</v>
      </c>
      <c r="J7" s="13">
        <f>I7/B7</f>
        <v>0.74567980786469501</v>
      </c>
      <c r="K7" s="12">
        <f>+'3.EJECUCION RUBROS'!AA23</f>
        <v>320261275</v>
      </c>
      <c r="L7" s="16">
        <f>+K7/B7</f>
        <v>0.74567980786469501</v>
      </c>
    </row>
    <row r="8" spans="1:15" ht="26.25" customHeight="1" thickBot="1">
      <c r="A8" s="17" t="s">
        <v>98</v>
      </c>
      <c r="B8" s="18">
        <f>SUM(B4:B7)</f>
        <v>25169000000</v>
      </c>
      <c r="C8" s="18">
        <f>SUM(C4:C7)</f>
        <v>0</v>
      </c>
      <c r="D8" s="18">
        <f>SUM(D4:D7)</f>
        <v>24155043799.779999</v>
      </c>
      <c r="E8" s="19">
        <f>+D8/B8</f>
        <v>0.95971408477809994</v>
      </c>
      <c r="F8" s="18">
        <f>SUM(F4:F7)</f>
        <v>1013956200.2199998</v>
      </c>
      <c r="G8" s="18">
        <f>SUM(G4:G7)</f>
        <v>15691395922.709999</v>
      </c>
      <c r="H8" s="19">
        <f>+G8/B8</f>
        <v>0.62344137322539628</v>
      </c>
      <c r="I8" s="18">
        <f>SUM(I4:I7)</f>
        <v>14621700252.529999</v>
      </c>
      <c r="J8" s="19">
        <f>I8/B8</f>
        <v>0.58094084995550077</v>
      </c>
      <c r="K8" s="18">
        <f>SUM(K4:K7)</f>
        <v>14611383376.529999</v>
      </c>
      <c r="L8" s="20">
        <f>+K8/B8</f>
        <v>0.58053094586713805</v>
      </c>
    </row>
    <row r="14" spans="1:15" ht="12.75" thickBot="1"/>
    <row r="15" spans="1:15" ht="20.100000000000001" customHeight="1">
      <c r="A15" s="4" t="s">
        <v>7</v>
      </c>
      <c r="B15" s="63" t="s">
        <v>86</v>
      </c>
      <c r="C15" s="62"/>
    </row>
    <row r="16" spans="1:15" ht="27" customHeight="1">
      <c r="A16" s="11" t="s">
        <v>94</v>
      </c>
      <c r="B16" s="16">
        <f>+E4</f>
        <v>0.99247554552294959</v>
      </c>
      <c r="C16" s="62"/>
    </row>
    <row r="17" spans="1:3" ht="25.5" customHeight="1">
      <c r="A17" s="11" t="s">
        <v>95</v>
      </c>
      <c r="B17" s="16">
        <f t="shared" ref="B17:B20" si="0">+E5</f>
        <v>0.8618937634099274</v>
      </c>
      <c r="C17" s="62"/>
    </row>
    <row r="18" spans="1:3" ht="24.75" customHeight="1">
      <c r="A18" s="11" t="s">
        <v>96</v>
      </c>
      <c r="B18" s="16">
        <f t="shared" si="0"/>
        <v>0.60220994475138123</v>
      </c>
      <c r="C18" s="62"/>
    </row>
    <row r="19" spans="1:3" ht="30" customHeight="1">
      <c r="A19" s="11" t="s">
        <v>97</v>
      </c>
      <c r="B19" s="16">
        <f t="shared" si="0"/>
        <v>0.75222246669879789</v>
      </c>
      <c r="C19" s="62"/>
    </row>
    <row r="20" spans="1:3" ht="20.100000000000001" customHeight="1" thickBot="1">
      <c r="A20" s="17" t="s">
        <v>98</v>
      </c>
      <c r="B20" s="20">
        <f t="shared" si="0"/>
        <v>0.95971408477809994</v>
      </c>
      <c r="C20" s="62"/>
    </row>
    <row r="21" spans="1:3" ht="20.100000000000001" customHeight="1">
      <c r="C21" s="62"/>
    </row>
    <row r="23" spans="1:3" ht="12.75" thickBot="1"/>
    <row r="24" spans="1:3" ht="24">
      <c r="A24" s="4" t="s">
        <v>7</v>
      </c>
      <c r="B24" s="63" t="s">
        <v>89</v>
      </c>
    </row>
    <row r="25" spans="1:3" ht="26.25" customHeight="1">
      <c r="A25" s="11" t="s">
        <v>94</v>
      </c>
      <c r="B25" s="16">
        <f>+H4</f>
        <v>0.59881766405818915</v>
      </c>
    </row>
    <row r="26" spans="1:3" ht="26.25" customHeight="1">
      <c r="A26" s="11" t="s">
        <v>95</v>
      </c>
      <c r="B26" s="16">
        <f t="shared" ref="B26:B28" si="1">+H5</f>
        <v>0.76070739604471438</v>
      </c>
    </row>
    <row r="27" spans="1:3" ht="26.25" customHeight="1">
      <c r="A27" s="11" t="s">
        <v>96</v>
      </c>
      <c r="B27" s="16">
        <f t="shared" si="1"/>
        <v>0.14987165745856354</v>
      </c>
    </row>
    <row r="28" spans="1:3" ht="26.25" customHeight="1">
      <c r="A28" s="11" t="s">
        <v>97</v>
      </c>
      <c r="B28" s="16">
        <f t="shared" si="1"/>
        <v>0.74567980786469501</v>
      </c>
    </row>
    <row r="29" spans="1:3" ht="18.75" customHeight="1" thickBot="1">
      <c r="A29" s="17" t="s">
        <v>98</v>
      </c>
      <c r="B29" s="20">
        <f>+H8</f>
        <v>0.62344137322539628</v>
      </c>
    </row>
    <row r="33" spans="1:2" ht="12.75" thickBot="1"/>
    <row r="34" spans="1:2" ht="24">
      <c r="A34" s="4" t="s">
        <v>7</v>
      </c>
      <c r="B34" s="63" t="s">
        <v>93</v>
      </c>
    </row>
    <row r="35" spans="1:2" ht="26.25" customHeight="1">
      <c r="A35" s="11" t="s">
        <v>94</v>
      </c>
      <c r="B35" s="16">
        <f>+L4</f>
        <v>0.59881766405818915</v>
      </c>
    </row>
    <row r="36" spans="1:2" ht="26.25" customHeight="1">
      <c r="A36" s="11" t="s">
        <v>95</v>
      </c>
      <c r="B36" s="16">
        <f t="shared" ref="B36:B38" si="2">+L5</f>
        <v>0.51759881484367731</v>
      </c>
    </row>
    <row r="37" spans="1:2" ht="26.25" customHeight="1">
      <c r="A37" s="11" t="s">
        <v>96</v>
      </c>
      <c r="B37" s="16">
        <f t="shared" si="2"/>
        <v>0.14987165745856354</v>
      </c>
    </row>
    <row r="38" spans="1:2" ht="26.25" customHeight="1">
      <c r="A38" s="11" t="s">
        <v>97</v>
      </c>
      <c r="B38" s="16">
        <f t="shared" si="2"/>
        <v>0.74567980786469501</v>
      </c>
    </row>
    <row r="39" spans="1:2" ht="18" customHeight="1" thickBot="1">
      <c r="A39" s="17" t="s">
        <v>98</v>
      </c>
      <c r="B39" s="64">
        <f>+L8</f>
        <v>0.58053094586713805</v>
      </c>
    </row>
  </sheetData>
  <mergeCells count="1">
    <mergeCell ref="A2:L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"/>
  <sheetViews>
    <sheetView showGridLines="0" zoomScale="90" zoomScaleNormal="90" workbookViewId="0">
      <selection activeCell="D24" sqref="D24"/>
    </sheetView>
  </sheetViews>
  <sheetFormatPr baseColWidth="10" defaultColWidth="11.42578125" defaultRowHeight="12"/>
  <cols>
    <col min="1" max="1" width="13.5703125" style="21" customWidth="1"/>
    <col min="2" max="2" width="54" style="21" customWidth="1"/>
    <col min="3" max="4" width="17.85546875" style="21" customWidth="1"/>
    <col min="5" max="5" width="16.42578125" style="21" customWidth="1"/>
    <col min="6" max="6" width="12.28515625" style="21" customWidth="1"/>
    <col min="7" max="7" width="17.140625" style="21" customWidth="1"/>
    <col min="8" max="8" width="18.42578125" style="21" customWidth="1"/>
    <col min="9" max="9" width="12" style="21" customWidth="1"/>
    <col min="10" max="10" width="16" style="21" customWidth="1"/>
    <col min="11" max="11" width="12" style="21" customWidth="1"/>
    <col min="12" max="12" width="16.140625" style="21" customWidth="1"/>
    <col min="13" max="13" width="11.5703125" style="21" customWidth="1"/>
    <col min="14" max="14" width="5.7109375" style="21" customWidth="1"/>
    <col min="15" max="15" width="11.42578125" style="21"/>
    <col min="16" max="16" width="18.5703125" style="21" customWidth="1"/>
    <col min="17" max="17" width="15.28515625" style="21" bestFit="1" customWidth="1"/>
    <col min="18" max="16384" width="11.42578125" style="21"/>
  </cols>
  <sheetData>
    <row r="1" spans="1:17" ht="12.75" thickBot="1"/>
    <row r="2" spans="1:17" ht="54" customHeight="1" thickBot="1">
      <c r="A2" s="81" t="s">
        <v>110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P2" s="22"/>
    </row>
    <row r="3" spans="1:17" ht="35.25" customHeight="1">
      <c r="A3" s="84" t="s">
        <v>99</v>
      </c>
      <c r="B3" s="85"/>
      <c r="C3" s="5" t="s">
        <v>84</v>
      </c>
      <c r="D3" s="5" t="s">
        <v>106</v>
      </c>
      <c r="E3" s="5" t="s">
        <v>85</v>
      </c>
      <c r="F3" s="6" t="s">
        <v>86</v>
      </c>
      <c r="G3" s="6" t="s">
        <v>87</v>
      </c>
      <c r="H3" s="5" t="s">
        <v>88</v>
      </c>
      <c r="I3" s="6" t="s">
        <v>89</v>
      </c>
      <c r="J3" s="5" t="s">
        <v>90</v>
      </c>
      <c r="K3" s="6" t="s">
        <v>91</v>
      </c>
      <c r="L3" s="5" t="s">
        <v>92</v>
      </c>
      <c r="M3" s="9" t="s">
        <v>93</v>
      </c>
      <c r="P3" s="23"/>
    </row>
    <row r="4" spans="1:17" s="30" customFormat="1" ht="31.5" customHeight="1">
      <c r="A4" s="24" t="s">
        <v>100</v>
      </c>
      <c r="B4" s="25" t="s">
        <v>73</v>
      </c>
      <c r="C4" s="26">
        <f>+'3.EJECUCION RUBROS'!T25</f>
        <v>4418047540</v>
      </c>
      <c r="D4" s="26">
        <f>+'3.EJECUCION RUBROS'!U25</f>
        <v>0</v>
      </c>
      <c r="E4" s="27">
        <f>+'3.EJECUCION RUBROS'!V25</f>
        <v>4364764789</v>
      </c>
      <c r="F4" s="28">
        <f>+E4/C4</f>
        <v>0.98793975154916513</v>
      </c>
      <c r="G4" s="14">
        <f>+C4-E4</f>
        <v>53282751</v>
      </c>
      <c r="H4" s="27">
        <f>+'3.EJECUCION RUBROS'!X25</f>
        <v>4180690026</v>
      </c>
      <c r="I4" s="28">
        <f>+H4/C4</f>
        <v>0.94627547307922355</v>
      </c>
      <c r="J4" s="27">
        <f>+'3.EJECUCION RUBROS'!Y25</f>
        <v>2614809321</v>
      </c>
      <c r="K4" s="28">
        <f>J4/C4</f>
        <v>0.59184725771420743</v>
      </c>
      <c r="L4" s="27">
        <f>+'3.EJECUCION RUBROS'!AA25</f>
        <v>2583725987</v>
      </c>
      <c r="M4" s="28">
        <f>+L4/C4</f>
        <v>0.58481172137862514</v>
      </c>
      <c r="N4" s="29"/>
      <c r="P4" s="31"/>
      <c r="Q4" s="32"/>
    </row>
    <row r="5" spans="1:17" s="30" customFormat="1" ht="31.5" customHeight="1">
      <c r="A5" s="24" t="s">
        <v>101</v>
      </c>
      <c r="B5" s="25" t="s">
        <v>73</v>
      </c>
      <c r="C5" s="26">
        <f>+'3.EJECUCION RUBROS'!T26</f>
        <v>2060000000</v>
      </c>
      <c r="D5" s="26">
        <f>+'3.EJECUCION RUBROS'!U26</f>
        <v>0</v>
      </c>
      <c r="E5" s="27">
        <f>+'3.EJECUCION RUBROS'!V26</f>
        <v>1961939115</v>
      </c>
      <c r="F5" s="28">
        <f>+E5/C5</f>
        <v>0.95239762864077671</v>
      </c>
      <c r="G5" s="14">
        <f>+C5-E5</f>
        <v>98060885</v>
      </c>
      <c r="H5" s="27">
        <f>+'3.EJECUCION RUBROS'!X26</f>
        <v>1914857845</v>
      </c>
      <c r="I5" s="28">
        <f>+H5/C5</f>
        <v>0.92954264320388347</v>
      </c>
      <c r="J5" s="27">
        <f>+'3.EJECUCION RUBROS'!Y26</f>
        <v>1245199647.9400001</v>
      </c>
      <c r="K5" s="28">
        <f>J5/C5</f>
        <v>0.60446584851456309</v>
      </c>
      <c r="L5" s="27">
        <f>+'3.EJECUCION RUBROS'!AA26</f>
        <v>1236683113.9400001</v>
      </c>
      <c r="M5" s="28">
        <f>+L5/C5</f>
        <v>0.60033160870873792</v>
      </c>
      <c r="N5" s="33"/>
      <c r="P5" s="31"/>
      <c r="Q5" s="32"/>
    </row>
    <row r="6" spans="1:17" s="30" customFormat="1" ht="31.5" customHeight="1">
      <c r="A6" s="24" t="s">
        <v>101</v>
      </c>
      <c r="B6" s="25" t="s">
        <v>73</v>
      </c>
      <c r="C6" s="26">
        <f>+'3.EJECUCION RUBROS'!T27</f>
        <v>3521952460</v>
      </c>
      <c r="D6" s="26">
        <f>+'3.EJECUCION RUBROS'!U27</f>
        <v>0</v>
      </c>
      <c r="E6" s="27">
        <f>+'3.EJECUCION RUBROS'!V27</f>
        <v>3283514329</v>
      </c>
      <c r="F6" s="28">
        <f>+E6/C6</f>
        <v>0.93229944648372687</v>
      </c>
      <c r="G6" s="14">
        <f>+C6-E6</f>
        <v>238438131</v>
      </c>
      <c r="H6" s="27">
        <f>+'3.EJECUCION RUBROS'!X27</f>
        <v>2902833928</v>
      </c>
      <c r="I6" s="28">
        <f>+H6/C6</f>
        <v>0.82421155906232757</v>
      </c>
      <c r="J6" s="27">
        <f>+'3.EJECUCION RUBROS'!Y27</f>
        <v>2109135097</v>
      </c>
      <c r="K6" s="28">
        <f>J6/C6</f>
        <v>0.59885393711418811</v>
      </c>
      <c r="L6" s="27">
        <f>+'3.EJECUCION RUBROS'!AA27</f>
        <v>2098870914</v>
      </c>
      <c r="M6" s="28">
        <f>+L6/C6</f>
        <v>0.59593959255202444</v>
      </c>
      <c r="N6" s="33"/>
      <c r="P6" s="31"/>
      <c r="Q6" s="32"/>
    </row>
    <row r="7" spans="1:17" s="35" customFormat="1" ht="39" customHeight="1" thickBot="1">
      <c r="A7" s="86" t="s">
        <v>98</v>
      </c>
      <c r="B7" s="87"/>
      <c r="C7" s="34">
        <f>SUM(C4:C6)</f>
        <v>10000000000</v>
      </c>
      <c r="D7" s="34"/>
      <c r="E7" s="34">
        <f>SUM(E4:E6)</f>
        <v>9610218233</v>
      </c>
      <c r="F7" s="19">
        <f>+E7/C7</f>
        <v>0.96102182329999997</v>
      </c>
      <c r="G7" s="34">
        <f>SUM(G4:G6)</f>
        <v>389781767</v>
      </c>
      <c r="H7" s="34">
        <f>SUM(H4:H6)</f>
        <v>8998381799</v>
      </c>
      <c r="I7" s="19">
        <f>+H7/C7</f>
        <v>0.89983817990000003</v>
      </c>
      <c r="J7" s="34">
        <f>SUM(J4:J6)</f>
        <v>5969144065.9400005</v>
      </c>
      <c r="K7" s="19">
        <f>J7/C7</f>
        <v>0.59691440659400008</v>
      </c>
      <c r="L7" s="34">
        <f>SUM(L4:L6)</f>
        <v>5919280014.9400005</v>
      </c>
      <c r="M7" s="19">
        <f>+L7/C7</f>
        <v>0.59192800149400004</v>
      </c>
    </row>
    <row r="8" spans="1:17">
      <c r="C8" s="36"/>
      <c r="D8" s="36"/>
      <c r="E8" s="36"/>
      <c r="F8" s="36"/>
      <c r="G8" s="36"/>
      <c r="H8" s="36"/>
      <c r="I8" s="36"/>
    </row>
    <row r="9" spans="1:17">
      <c r="C9" s="36"/>
      <c r="D9" s="36"/>
      <c r="E9" s="36"/>
      <c r="F9" s="36"/>
      <c r="G9" s="36"/>
      <c r="H9" s="36"/>
      <c r="I9" s="36"/>
    </row>
    <row r="10" spans="1:17">
      <c r="H10" s="36"/>
      <c r="I10" s="36"/>
      <c r="J10" s="36"/>
      <c r="K10" s="36"/>
      <c r="L10" s="36"/>
      <c r="M10" s="36"/>
    </row>
    <row r="11" spans="1:17"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7">
      <c r="M12" s="36"/>
      <c r="N12" s="36"/>
      <c r="O12" s="36"/>
      <c r="P12" s="36"/>
    </row>
    <row r="13" spans="1:17">
      <c r="C13" s="37"/>
      <c r="D13" s="37"/>
      <c r="E13" s="37"/>
      <c r="H13" s="37"/>
      <c r="J13" s="37"/>
      <c r="L13" s="37"/>
    </row>
    <row r="14" spans="1:17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</sheetData>
  <mergeCells count="3">
    <mergeCell ref="A2:M2"/>
    <mergeCell ref="A3:B3"/>
    <mergeCell ref="A7:B7"/>
  </mergeCells>
  <conditionalFormatting sqref="F3:G3 I3">
    <cfRule type="cellIs" dxfId="8" priority="7" operator="between">
      <formula>0.971</formula>
      <formula>1</formula>
    </cfRule>
    <cfRule type="cellIs" dxfId="7" priority="8" operator="between">
      <formula>0.951</formula>
      <formula>0.97</formula>
    </cfRule>
    <cfRule type="cellIs" dxfId="6" priority="9" operator="between">
      <formula>0.01</formula>
      <formula>0.95</formula>
    </cfRule>
  </conditionalFormatting>
  <conditionalFormatting sqref="M3">
    <cfRule type="cellIs" dxfId="5" priority="4" operator="between">
      <formula>0.971</formula>
      <formula>1</formula>
    </cfRule>
    <cfRule type="cellIs" dxfId="4" priority="5" operator="between">
      <formula>0.951</formula>
      <formula>0.97</formula>
    </cfRule>
    <cfRule type="cellIs" dxfId="3" priority="6" operator="between">
      <formula>0.01</formula>
      <formula>0.95</formula>
    </cfRule>
  </conditionalFormatting>
  <conditionalFormatting sqref="K3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7"/>
  <sheetViews>
    <sheetView showGridLines="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A34" sqref="A34:XFD41"/>
    </sheetView>
  </sheetViews>
  <sheetFormatPr baseColWidth="10" defaultRowHeight="15"/>
  <cols>
    <col min="1" max="1" width="13.42578125" style="70" customWidth="1"/>
    <col min="2" max="2" width="27" style="70" customWidth="1"/>
    <col min="3" max="3" width="21.5703125" style="70" customWidth="1"/>
    <col min="4" max="11" width="5.42578125" style="70" customWidth="1"/>
    <col min="12" max="12" width="7" style="70" customWidth="1"/>
    <col min="13" max="13" width="9.5703125" style="70" customWidth="1"/>
    <col min="14" max="14" width="8" style="70" customWidth="1"/>
    <col min="15" max="15" width="9.5703125" style="70" customWidth="1"/>
    <col min="16" max="16" width="27.5703125" style="70" customWidth="1"/>
    <col min="17" max="27" width="18.85546875" style="70" customWidth="1"/>
    <col min="28" max="28" width="0" style="70" hidden="1" customWidth="1"/>
    <col min="29" max="29" width="6.42578125" style="70" customWidth="1"/>
    <col min="30" max="16384" width="11.42578125" style="70"/>
  </cols>
  <sheetData>
    <row r="1" spans="1:27">
      <c r="A1" s="68" t="s">
        <v>0</v>
      </c>
      <c r="B1" s="68">
        <v>2025</v>
      </c>
      <c r="C1" s="69" t="s">
        <v>1</v>
      </c>
      <c r="D1" s="69" t="s">
        <v>1</v>
      </c>
      <c r="E1" s="69" t="s">
        <v>1</v>
      </c>
      <c r="F1" s="69" t="s">
        <v>1</v>
      </c>
      <c r="G1" s="69" t="s">
        <v>1</v>
      </c>
      <c r="H1" s="69" t="s">
        <v>1</v>
      </c>
      <c r="I1" s="69" t="s">
        <v>1</v>
      </c>
      <c r="J1" s="69" t="s">
        <v>1</v>
      </c>
      <c r="K1" s="69" t="s">
        <v>1</v>
      </c>
      <c r="L1" s="69" t="s">
        <v>1</v>
      </c>
      <c r="M1" s="69" t="s">
        <v>1</v>
      </c>
      <c r="N1" s="69" t="s">
        <v>1</v>
      </c>
      <c r="O1" s="69" t="s">
        <v>1</v>
      </c>
      <c r="P1" s="69" t="s">
        <v>1</v>
      </c>
      <c r="Q1" s="69" t="s">
        <v>1</v>
      </c>
      <c r="R1" s="69" t="s">
        <v>1</v>
      </c>
      <c r="S1" s="69" t="s">
        <v>1</v>
      </c>
      <c r="T1" s="69" t="s">
        <v>1</v>
      </c>
      <c r="U1" s="69" t="s">
        <v>1</v>
      </c>
      <c r="V1" s="69" t="s">
        <v>1</v>
      </c>
      <c r="W1" s="69" t="s">
        <v>1</v>
      </c>
      <c r="X1" s="69" t="s">
        <v>1</v>
      </c>
      <c r="Y1" s="69" t="s">
        <v>1</v>
      </c>
      <c r="Z1" s="69" t="s">
        <v>1</v>
      </c>
      <c r="AA1" s="69" t="s">
        <v>1</v>
      </c>
    </row>
    <row r="2" spans="1:27">
      <c r="A2" s="68" t="s">
        <v>2</v>
      </c>
      <c r="B2" s="68" t="s">
        <v>3</v>
      </c>
      <c r="C2" s="69" t="s">
        <v>1</v>
      </c>
      <c r="D2" s="69" t="s">
        <v>1</v>
      </c>
      <c r="E2" s="69" t="s">
        <v>1</v>
      </c>
      <c r="F2" s="69" t="s">
        <v>1</v>
      </c>
      <c r="G2" s="69" t="s">
        <v>1</v>
      </c>
      <c r="H2" s="69" t="s">
        <v>1</v>
      </c>
      <c r="I2" s="69" t="s">
        <v>1</v>
      </c>
      <c r="J2" s="69" t="s">
        <v>1</v>
      </c>
      <c r="K2" s="69" t="s">
        <v>1</v>
      </c>
      <c r="L2" s="69" t="s">
        <v>1</v>
      </c>
      <c r="M2" s="69" t="s">
        <v>1</v>
      </c>
      <c r="N2" s="69" t="s">
        <v>1</v>
      </c>
      <c r="O2" s="69" t="s">
        <v>1</v>
      </c>
      <c r="P2" s="69" t="s">
        <v>1</v>
      </c>
      <c r="Q2" s="69" t="s">
        <v>1</v>
      </c>
      <c r="R2" s="69" t="s">
        <v>1</v>
      </c>
      <c r="S2" s="69" t="s">
        <v>1</v>
      </c>
      <c r="T2" s="69" t="s">
        <v>1</v>
      </c>
      <c r="U2" s="69" t="s">
        <v>1</v>
      </c>
      <c r="V2" s="69" t="s">
        <v>1</v>
      </c>
      <c r="W2" s="69" t="s">
        <v>1</v>
      </c>
      <c r="X2" s="69" t="s">
        <v>1</v>
      </c>
      <c r="Y2" s="69" t="s">
        <v>1</v>
      </c>
      <c r="Z2" s="69" t="s">
        <v>1</v>
      </c>
      <c r="AA2" s="69" t="s">
        <v>1</v>
      </c>
    </row>
    <row r="3" spans="1:27">
      <c r="A3" s="68" t="s">
        <v>4</v>
      </c>
      <c r="B3" s="68" t="s">
        <v>108</v>
      </c>
      <c r="C3" s="69" t="s">
        <v>1</v>
      </c>
      <c r="D3" s="69" t="s">
        <v>1</v>
      </c>
      <c r="E3" s="69" t="s">
        <v>1</v>
      </c>
      <c r="F3" s="69" t="s">
        <v>1</v>
      </c>
      <c r="G3" s="69" t="s">
        <v>1</v>
      </c>
      <c r="H3" s="69" t="s">
        <v>1</v>
      </c>
      <c r="I3" s="69" t="s">
        <v>1</v>
      </c>
      <c r="J3" s="69" t="s">
        <v>1</v>
      </c>
      <c r="K3" s="69" t="s">
        <v>1</v>
      </c>
      <c r="L3" s="69" t="s">
        <v>1</v>
      </c>
      <c r="M3" s="69" t="s">
        <v>1</v>
      </c>
      <c r="N3" s="69" t="s">
        <v>1</v>
      </c>
      <c r="O3" s="69" t="s">
        <v>1</v>
      </c>
      <c r="P3" s="69" t="s">
        <v>1</v>
      </c>
      <c r="Q3" s="69" t="s">
        <v>1</v>
      </c>
      <c r="R3" s="69" t="s">
        <v>1</v>
      </c>
      <c r="S3" s="69" t="s">
        <v>1</v>
      </c>
      <c r="T3" s="69" t="s">
        <v>1</v>
      </c>
      <c r="U3" s="69" t="s">
        <v>1</v>
      </c>
      <c r="V3" s="69" t="s">
        <v>1</v>
      </c>
      <c r="W3" s="69" t="s">
        <v>1</v>
      </c>
      <c r="X3" s="69" t="s">
        <v>1</v>
      </c>
      <c r="Y3" s="69" t="s">
        <v>1</v>
      </c>
      <c r="Z3" s="69" t="s">
        <v>1</v>
      </c>
      <c r="AA3" s="69" t="s">
        <v>1</v>
      </c>
    </row>
    <row r="4" spans="1:27" ht="24">
      <c r="A4" s="68" t="s">
        <v>5</v>
      </c>
      <c r="B4" s="68" t="s">
        <v>6</v>
      </c>
      <c r="C4" s="68" t="s">
        <v>7</v>
      </c>
      <c r="D4" s="68" t="s">
        <v>8</v>
      </c>
      <c r="E4" s="68" t="s">
        <v>9</v>
      </c>
      <c r="F4" s="68" t="s">
        <v>10</v>
      </c>
      <c r="G4" s="68" t="s">
        <v>11</v>
      </c>
      <c r="H4" s="68" t="s">
        <v>12</v>
      </c>
      <c r="I4" s="68" t="s">
        <v>13</v>
      </c>
      <c r="J4" s="68" t="s">
        <v>14</v>
      </c>
      <c r="K4" s="68" t="s">
        <v>15</v>
      </c>
      <c r="L4" s="68" t="s">
        <v>16</v>
      </c>
      <c r="M4" s="68" t="s">
        <v>17</v>
      </c>
      <c r="N4" s="68" t="s">
        <v>18</v>
      </c>
      <c r="O4" s="68" t="s">
        <v>19</v>
      </c>
      <c r="P4" s="68" t="s">
        <v>20</v>
      </c>
      <c r="Q4" s="68" t="s">
        <v>21</v>
      </c>
      <c r="R4" s="68" t="s">
        <v>22</v>
      </c>
      <c r="S4" s="68" t="s">
        <v>23</v>
      </c>
      <c r="T4" s="68" t="s">
        <v>24</v>
      </c>
      <c r="U4" s="68" t="s">
        <v>25</v>
      </c>
      <c r="V4" s="68" t="s">
        <v>26</v>
      </c>
      <c r="W4" s="68" t="s">
        <v>27</v>
      </c>
      <c r="X4" s="68" t="s">
        <v>28</v>
      </c>
      <c r="Y4" s="68" t="s">
        <v>29</v>
      </c>
      <c r="Z4" s="68" t="s">
        <v>30</v>
      </c>
      <c r="AA4" s="68" t="s">
        <v>31</v>
      </c>
    </row>
    <row r="5" spans="1:27" ht="22.5">
      <c r="A5" s="71" t="s">
        <v>32</v>
      </c>
      <c r="B5" s="72" t="s">
        <v>33</v>
      </c>
      <c r="C5" s="73" t="s">
        <v>34</v>
      </c>
      <c r="D5" s="71" t="s">
        <v>35</v>
      </c>
      <c r="E5" s="71" t="s">
        <v>36</v>
      </c>
      <c r="F5" s="71" t="s">
        <v>36</v>
      </c>
      <c r="G5" s="71" t="s">
        <v>36</v>
      </c>
      <c r="H5" s="71"/>
      <c r="I5" s="71"/>
      <c r="J5" s="71"/>
      <c r="K5" s="71"/>
      <c r="L5" s="71"/>
      <c r="M5" s="71" t="s">
        <v>37</v>
      </c>
      <c r="N5" s="71" t="s">
        <v>38</v>
      </c>
      <c r="O5" s="71" t="s">
        <v>39</v>
      </c>
      <c r="P5" s="72" t="s">
        <v>40</v>
      </c>
      <c r="Q5" s="74">
        <v>7290000000</v>
      </c>
      <c r="R5" s="74">
        <v>500000000</v>
      </c>
      <c r="S5" s="74">
        <v>0</v>
      </c>
      <c r="T5" s="74">
        <v>7790000000</v>
      </c>
      <c r="U5" s="74">
        <v>0</v>
      </c>
      <c r="V5" s="74">
        <v>7790000000</v>
      </c>
      <c r="W5" s="74">
        <v>0</v>
      </c>
      <c r="X5" s="74">
        <v>5819259484</v>
      </c>
      <c r="Y5" s="74">
        <v>5819259484</v>
      </c>
      <c r="Z5" s="74">
        <v>5819259484</v>
      </c>
      <c r="AA5" s="74">
        <v>5819259484</v>
      </c>
    </row>
    <row r="6" spans="1:27" ht="22.5">
      <c r="A6" s="71" t="s">
        <v>32</v>
      </c>
      <c r="B6" s="72" t="s">
        <v>33</v>
      </c>
      <c r="C6" s="73" t="s">
        <v>34</v>
      </c>
      <c r="D6" s="71" t="s">
        <v>35</v>
      </c>
      <c r="E6" s="71" t="s">
        <v>36</v>
      </c>
      <c r="F6" s="71" t="s">
        <v>36</v>
      </c>
      <c r="G6" s="71" t="s">
        <v>36</v>
      </c>
      <c r="H6" s="71"/>
      <c r="I6" s="71"/>
      <c r="J6" s="71"/>
      <c r="K6" s="71"/>
      <c r="L6" s="71"/>
      <c r="M6" s="71" t="s">
        <v>37</v>
      </c>
      <c r="N6" s="71" t="s">
        <v>41</v>
      </c>
      <c r="O6" s="71" t="s">
        <v>39</v>
      </c>
      <c r="P6" s="72" t="s">
        <v>40</v>
      </c>
      <c r="Q6" s="74">
        <v>4538000000</v>
      </c>
      <c r="R6" s="74">
        <v>735196000</v>
      </c>
      <c r="S6" s="74">
        <v>0</v>
      </c>
      <c r="T6" s="74">
        <v>5273196000</v>
      </c>
      <c r="U6" s="74">
        <v>0</v>
      </c>
      <c r="V6" s="74">
        <v>5123196000</v>
      </c>
      <c r="W6" s="74">
        <v>150000000</v>
      </c>
      <c r="X6" s="74">
        <v>2380215500</v>
      </c>
      <c r="Y6" s="74">
        <v>2380215500</v>
      </c>
      <c r="Z6" s="74">
        <v>2380215500</v>
      </c>
      <c r="AA6" s="74">
        <v>2380215500</v>
      </c>
    </row>
    <row r="7" spans="1:27" ht="22.5">
      <c r="A7" s="71" t="s">
        <v>32</v>
      </c>
      <c r="B7" s="72" t="s">
        <v>33</v>
      </c>
      <c r="C7" s="73" t="s">
        <v>42</v>
      </c>
      <c r="D7" s="71" t="s">
        <v>35</v>
      </c>
      <c r="E7" s="71" t="s">
        <v>36</v>
      </c>
      <c r="F7" s="71" t="s">
        <v>36</v>
      </c>
      <c r="G7" s="71" t="s">
        <v>43</v>
      </c>
      <c r="H7" s="71"/>
      <c r="I7" s="71"/>
      <c r="J7" s="71"/>
      <c r="K7" s="71"/>
      <c r="L7" s="71"/>
      <c r="M7" s="71" t="s">
        <v>37</v>
      </c>
      <c r="N7" s="71" t="s">
        <v>38</v>
      </c>
      <c r="O7" s="71" t="s">
        <v>39</v>
      </c>
      <c r="P7" s="72" t="s">
        <v>44</v>
      </c>
      <c r="Q7" s="74">
        <v>2683000000</v>
      </c>
      <c r="R7" s="74">
        <v>150000000</v>
      </c>
      <c r="S7" s="74">
        <v>0</v>
      </c>
      <c r="T7" s="74">
        <v>2833000000</v>
      </c>
      <c r="U7" s="74">
        <v>0</v>
      </c>
      <c r="V7" s="74">
        <v>2833000000</v>
      </c>
      <c r="W7" s="74">
        <v>0</v>
      </c>
      <c r="X7" s="74">
        <v>1364286529</v>
      </c>
      <c r="Y7" s="74">
        <v>1364286529</v>
      </c>
      <c r="Z7" s="74">
        <v>1364286529</v>
      </c>
      <c r="AA7" s="74">
        <v>1364286529</v>
      </c>
    </row>
    <row r="8" spans="1:27" ht="22.5">
      <c r="A8" s="71" t="s">
        <v>32</v>
      </c>
      <c r="B8" s="72" t="s">
        <v>33</v>
      </c>
      <c r="C8" s="73" t="s">
        <v>42</v>
      </c>
      <c r="D8" s="71" t="s">
        <v>35</v>
      </c>
      <c r="E8" s="71" t="s">
        <v>36</v>
      </c>
      <c r="F8" s="71" t="s">
        <v>36</v>
      </c>
      <c r="G8" s="71" t="s">
        <v>43</v>
      </c>
      <c r="H8" s="71"/>
      <c r="I8" s="71"/>
      <c r="J8" s="71"/>
      <c r="K8" s="71"/>
      <c r="L8" s="71"/>
      <c r="M8" s="71" t="s">
        <v>37</v>
      </c>
      <c r="N8" s="71" t="s">
        <v>41</v>
      </c>
      <c r="O8" s="71" t="s">
        <v>39</v>
      </c>
      <c r="P8" s="72" t="s">
        <v>44</v>
      </c>
      <c r="Q8" s="74">
        <v>1671000000</v>
      </c>
      <c r="R8" s="74">
        <v>159137000</v>
      </c>
      <c r="S8" s="74">
        <v>0</v>
      </c>
      <c r="T8" s="74">
        <v>1830137000</v>
      </c>
      <c r="U8" s="74">
        <v>0</v>
      </c>
      <c r="V8" s="74">
        <v>1830137000</v>
      </c>
      <c r="W8" s="74">
        <v>0</v>
      </c>
      <c r="X8" s="74">
        <v>1279296453</v>
      </c>
      <c r="Y8" s="74">
        <v>1279296453</v>
      </c>
      <c r="Z8" s="74">
        <v>1279296453</v>
      </c>
      <c r="AA8" s="74">
        <v>1279296453</v>
      </c>
    </row>
    <row r="9" spans="1:27" ht="33.75">
      <c r="A9" s="71" t="s">
        <v>32</v>
      </c>
      <c r="B9" s="72" t="s">
        <v>33</v>
      </c>
      <c r="C9" s="73" t="s">
        <v>45</v>
      </c>
      <c r="D9" s="71" t="s">
        <v>35</v>
      </c>
      <c r="E9" s="71" t="s">
        <v>36</v>
      </c>
      <c r="F9" s="71" t="s">
        <v>36</v>
      </c>
      <c r="G9" s="71" t="s">
        <v>46</v>
      </c>
      <c r="H9" s="71"/>
      <c r="I9" s="71"/>
      <c r="J9" s="71"/>
      <c r="K9" s="71"/>
      <c r="L9" s="71"/>
      <c r="M9" s="71" t="s">
        <v>37</v>
      </c>
      <c r="N9" s="71" t="s">
        <v>38</v>
      </c>
      <c r="O9" s="71" t="s">
        <v>39</v>
      </c>
      <c r="P9" s="72" t="s">
        <v>47</v>
      </c>
      <c r="Q9" s="74">
        <v>1242000000</v>
      </c>
      <c r="R9" s="74">
        <v>119000000</v>
      </c>
      <c r="S9" s="74">
        <v>0</v>
      </c>
      <c r="T9" s="74">
        <v>1361000000</v>
      </c>
      <c r="U9" s="74">
        <v>0</v>
      </c>
      <c r="V9" s="74">
        <v>1361000000</v>
      </c>
      <c r="W9" s="74">
        <v>0</v>
      </c>
      <c r="X9" s="74">
        <v>640265683</v>
      </c>
      <c r="Y9" s="74">
        <v>640265683</v>
      </c>
      <c r="Z9" s="74">
        <v>640265683</v>
      </c>
      <c r="AA9" s="74">
        <v>640265683</v>
      </c>
    </row>
    <row r="10" spans="1:27" ht="33.75">
      <c r="A10" s="71" t="s">
        <v>32</v>
      </c>
      <c r="B10" s="72" t="s">
        <v>33</v>
      </c>
      <c r="C10" s="73" t="s">
        <v>45</v>
      </c>
      <c r="D10" s="71" t="s">
        <v>35</v>
      </c>
      <c r="E10" s="71" t="s">
        <v>36</v>
      </c>
      <c r="F10" s="71" t="s">
        <v>36</v>
      </c>
      <c r="G10" s="71" t="s">
        <v>46</v>
      </c>
      <c r="H10" s="71"/>
      <c r="I10" s="71"/>
      <c r="J10" s="71"/>
      <c r="K10" s="71"/>
      <c r="L10" s="71"/>
      <c r="M10" s="71" t="s">
        <v>37</v>
      </c>
      <c r="N10" s="71" t="s">
        <v>41</v>
      </c>
      <c r="O10" s="71" t="s">
        <v>39</v>
      </c>
      <c r="P10" s="72" t="s">
        <v>47</v>
      </c>
      <c r="Q10" s="74">
        <v>774000000</v>
      </c>
      <c r="R10" s="74">
        <v>73667000</v>
      </c>
      <c r="S10" s="74">
        <v>0</v>
      </c>
      <c r="T10" s="74">
        <v>847667000</v>
      </c>
      <c r="U10" s="74">
        <v>0</v>
      </c>
      <c r="V10" s="74">
        <v>847667000</v>
      </c>
      <c r="W10" s="74">
        <v>0</v>
      </c>
      <c r="X10" s="74">
        <v>454106484</v>
      </c>
      <c r="Y10" s="74">
        <v>454106484</v>
      </c>
      <c r="Z10" s="74">
        <v>454106484</v>
      </c>
      <c r="AA10" s="74">
        <v>454106484</v>
      </c>
    </row>
    <row r="11" spans="1:27" ht="33.75">
      <c r="A11" s="71" t="s">
        <v>32</v>
      </c>
      <c r="B11" s="72" t="s">
        <v>33</v>
      </c>
      <c r="C11" s="73" t="s">
        <v>48</v>
      </c>
      <c r="D11" s="71" t="s">
        <v>35</v>
      </c>
      <c r="E11" s="71" t="s">
        <v>36</v>
      </c>
      <c r="F11" s="71" t="s">
        <v>36</v>
      </c>
      <c r="G11" s="71" t="s">
        <v>49</v>
      </c>
      <c r="H11" s="71"/>
      <c r="I11" s="71"/>
      <c r="J11" s="71"/>
      <c r="K11" s="71"/>
      <c r="L11" s="71"/>
      <c r="M11" s="71" t="s">
        <v>37</v>
      </c>
      <c r="N11" s="71" t="s">
        <v>41</v>
      </c>
      <c r="O11" s="71" t="s">
        <v>39</v>
      </c>
      <c r="P11" s="72" t="s">
        <v>50</v>
      </c>
      <c r="Q11" s="74">
        <v>968000000</v>
      </c>
      <c r="R11" s="74">
        <v>0</v>
      </c>
      <c r="S11" s="74">
        <v>968000000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</row>
    <row r="12" spans="1:27" ht="25.5" customHeight="1">
      <c r="A12" s="71"/>
      <c r="B12" s="72"/>
      <c r="C12" s="73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57" t="s">
        <v>78</v>
      </c>
      <c r="Q12" s="58">
        <f>SUM(Q5:Q11)</f>
        <v>19166000000</v>
      </c>
      <c r="R12" s="58">
        <f t="shared" ref="R12:Y12" si="0">SUM(R5:R11)</f>
        <v>1737000000</v>
      </c>
      <c r="S12" s="58">
        <f t="shared" si="0"/>
        <v>968000000</v>
      </c>
      <c r="T12" s="58">
        <f t="shared" si="0"/>
        <v>19935000000</v>
      </c>
      <c r="U12" s="58">
        <f t="shared" si="0"/>
        <v>0</v>
      </c>
      <c r="V12" s="58">
        <f t="shared" si="0"/>
        <v>19785000000</v>
      </c>
      <c r="W12" s="58">
        <f t="shared" si="0"/>
        <v>150000000</v>
      </c>
      <c r="X12" s="58">
        <f t="shared" si="0"/>
        <v>11937430133</v>
      </c>
      <c r="Y12" s="58">
        <f t="shared" si="0"/>
        <v>11937430133</v>
      </c>
      <c r="Z12" s="58">
        <f>SUM(Z5:Z11)</f>
        <v>11937430133</v>
      </c>
      <c r="AA12" s="58">
        <f>SUM(AA5:AA11)</f>
        <v>11937430133</v>
      </c>
    </row>
    <row r="13" spans="1:27" ht="22.5">
      <c r="A13" s="71" t="s">
        <v>32</v>
      </c>
      <c r="B13" s="72" t="s">
        <v>33</v>
      </c>
      <c r="C13" s="73" t="s">
        <v>51</v>
      </c>
      <c r="D13" s="71" t="s">
        <v>35</v>
      </c>
      <c r="E13" s="71" t="s">
        <v>43</v>
      </c>
      <c r="F13" s="71"/>
      <c r="G13" s="71"/>
      <c r="H13" s="71"/>
      <c r="I13" s="71"/>
      <c r="J13" s="71"/>
      <c r="K13" s="71"/>
      <c r="L13" s="71"/>
      <c r="M13" s="71" t="s">
        <v>37</v>
      </c>
      <c r="N13" s="71" t="s">
        <v>38</v>
      </c>
      <c r="O13" s="71" t="s">
        <v>39</v>
      </c>
      <c r="P13" s="72" t="s">
        <v>52</v>
      </c>
      <c r="Q13" s="74">
        <v>2436834000</v>
      </c>
      <c r="R13" s="74">
        <v>344511000</v>
      </c>
      <c r="S13" s="74">
        <v>0</v>
      </c>
      <c r="T13" s="74">
        <v>2781345000</v>
      </c>
      <c r="U13" s="74">
        <v>0</v>
      </c>
      <c r="V13" s="74">
        <v>2292210358.7800002</v>
      </c>
      <c r="W13" s="74">
        <v>489134641.22000003</v>
      </c>
      <c r="X13" s="74">
        <v>2027768212.6700001</v>
      </c>
      <c r="Y13" s="74">
        <v>1320533806.73</v>
      </c>
      <c r="Z13" s="74">
        <v>1310216930.73</v>
      </c>
      <c r="AA13" s="74">
        <v>1310216930.73</v>
      </c>
    </row>
    <row r="14" spans="1:27" ht="22.5">
      <c r="A14" s="71" t="s">
        <v>32</v>
      </c>
      <c r="B14" s="72" t="s">
        <v>33</v>
      </c>
      <c r="C14" s="73" t="s">
        <v>51</v>
      </c>
      <c r="D14" s="71" t="s">
        <v>35</v>
      </c>
      <c r="E14" s="71" t="s">
        <v>43</v>
      </c>
      <c r="F14" s="71"/>
      <c r="G14" s="71"/>
      <c r="H14" s="71"/>
      <c r="I14" s="71"/>
      <c r="J14" s="71"/>
      <c r="K14" s="71"/>
      <c r="L14" s="71"/>
      <c r="M14" s="71" t="s">
        <v>37</v>
      </c>
      <c r="N14" s="71" t="s">
        <v>41</v>
      </c>
      <c r="O14" s="71" t="s">
        <v>39</v>
      </c>
      <c r="P14" s="72" t="s">
        <v>52</v>
      </c>
      <c r="Q14" s="74">
        <v>1661166000</v>
      </c>
      <c r="R14" s="74">
        <v>0</v>
      </c>
      <c r="S14" s="74">
        <v>0</v>
      </c>
      <c r="T14" s="74">
        <v>1661166000</v>
      </c>
      <c r="U14" s="74">
        <v>0</v>
      </c>
      <c r="V14" s="74">
        <v>1536762166</v>
      </c>
      <c r="W14" s="74">
        <v>124403834</v>
      </c>
      <c r="X14" s="74">
        <v>1351682762.04</v>
      </c>
      <c r="Y14" s="74">
        <v>989221497.79999995</v>
      </c>
      <c r="Z14" s="74">
        <v>989221497.79999995</v>
      </c>
      <c r="AA14" s="74">
        <v>989221497.79999995</v>
      </c>
    </row>
    <row r="15" spans="1:27" ht="30" customHeight="1">
      <c r="A15" s="71"/>
      <c r="B15" s="72"/>
      <c r="C15" s="73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57" t="s">
        <v>79</v>
      </c>
      <c r="Q15" s="58">
        <f>SUM(Q13:Q14)</f>
        <v>4098000000</v>
      </c>
      <c r="R15" s="58">
        <f t="shared" ref="R15:Y15" si="1">SUM(R13:R14)</f>
        <v>344511000</v>
      </c>
      <c r="S15" s="58">
        <f t="shared" si="1"/>
        <v>0</v>
      </c>
      <c r="T15" s="58">
        <f t="shared" si="1"/>
        <v>4442511000</v>
      </c>
      <c r="U15" s="58">
        <f t="shared" si="1"/>
        <v>0</v>
      </c>
      <c r="V15" s="58">
        <f t="shared" si="1"/>
        <v>3828972524.7800002</v>
      </c>
      <c r="W15" s="58">
        <f t="shared" si="1"/>
        <v>613538475.22000003</v>
      </c>
      <c r="X15" s="58">
        <f t="shared" si="1"/>
        <v>3379450974.71</v>
      </c>
      <c r="Y15" s="58">
        <f t="shared" si="1"/>
        <v>2309755304.5299997</v>
      </c>
      <c r="Z15" s="58">
        <f>SUM(Z13:Z14)</f>
        <v>2299438428.5299997</v>
      </c>
      <c r="AA15" s="58">
        <f>SUM(AA13:AA14)</f>
        <v>2299438428.5299997</v>
      </c>
    </row>
    <row r="16" spans="1:27" ht="33.75">
      <c r="A16" s="71" t="s">
        <v>32</v>
      </c>
      <c r="B16" s="72" t="s">
        <v>33</v>
      </c>
      <c r="C16" s="73" t="s">
        <v>53</v>
      </c>
      <c r="D16" s="71" t="s">
        <v>35</v>
      </c>
      <c r="E16" s="71" t="s">
        <v>46</v>
      </c>
      <c r="F16" s="71" t="s">
        <v>46</v>
      </c>
      <c r="G16" s="71" t="s">
        <v>36</v>
      </c>
      <c r="H16" s="71" t="s">
        <v>54</v>
      </c>
      <c r="I16" s="71"/>
      <c r="J16" s="71"/>
      <c r="K16" s="71"/>
      <c r="L16" s="71"/>
      <c r="M16" s="71" t="s">
        <v>37</v>
      </c>
      <c r="N16" s="71" t="s">
        <v>38</v>
      </c>
      <c r="O16" s="71" t="s">
        <v>39</v>
      </c>
      <c r="P16" s="72" t="s">
        <v>55</v>
      </c>
      <c r="Q16" s="74">
        <v>1069000000</v>
      </c>
      <c r="R16" s="74">
        <v>0</v>
      </c>
      <c r="S16" s="74">
        <v>1069000000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</row>
    <row r="17" spans="1:27" ht="33.75">
      <c r="A17" s="71" t="s">
        <v>32</v>
      </c>
      <c r="B17" s="72" t="s">
        <v>33</v>
      </c>
      <c r="C17" s="73" t="s">
        <v>56</v>
      </c>
      <c r="D17" s="71" t="s">
        <v>35</v>
      </c>
      <c r="E17" s="71" t="s">
        <v>46</v>
      </c>
      <c r="F17" s="71" t="s">
        <v>49</v>
      </c>
      <c r="G17" s="71" t="s">
        <v>43</v>
      </c>
      <c r="H17" s="71" t="s">
        <v>57</v>
      </c>
      <c r="I17" s="71"/>
      <c r="J17" s="71"/>
      <c r="K17" s="71"/>
      <c r="L17" s="71"/>
      <c r="M17" s="71" t="s">
        <v>37</v>
      </c>
      <c r="N17" s="71" t="s">
        <v>38</v>
      </c>
      <c r="O17" s="71" t="s">
        <v>39</v>
      </c>
      <c r="P17" s="72" t="s">
        <v>58</v>
      </c>
      <c r="Q17" s="74">
        <v>0</v>
      </c>
      <c r="R17" s="74">
        <v>50000000</v>
      </c>
      <c r="S17" s="74">
        <v>0</v>
      </c>
      <c r="T17" s="74">
        <v>50000000</v>
      </c>
      <c r="U17" s="74">
        <v>0</v>
      </c>
      <c r="V17" s="74">
        <v>0</v>
      </c>
      <c r="W17" s="74">
        <v>50000000</v>
      </c>
      <c r="X17" s="74">
        <v>0</v>
      </c>
      <c r="Y17" s="74">
        <v>0</v>
      </c>
      <c r="Z17" s="74">
        <v>0</v>
      </c>
      <c r="AA17" s="74">
        <v>0</v>
      </c>
    </row>
    <row r="18" spans="1:27" ht="33.75">
      <c r="A18" s="71" t="s">
        <v>32</v>
      </c>
      <c r="B18" s="72" t="s">
        <v>33</v>
      </c>
      <c r="C18" s="73" t="s">
        <v>56</v>
      </c>
      <c r="D18" s="71" t="s">
        <v>35</v>
      </c>
      <c r="E18" s="71" t="s">
        <v>46</v>
      </c>
      <c r="F18" s="71" t="s">
        <v>49</v>
      </c>
      <c r="G18" s="71" t="s">
        <v>43</v>
      </c>
      <c r="H18" s="71" t="s">
        <v>57</v>
      </c>
      <c r="I18" s="71"/>
      <c r="J18" s="71"/>
      <c r="K18" s="71"/>
      <c r="L18" s="71"/>
      <c r="M18" s="71" t="s">
        <v>37</v>
      </c>
      <c r="N18" s="71" t="s">
        <v>41</v>
      </c>
      <c r="O18" s="71" t="s">
        <v>39</v>
      </c>
      <c r="P18" s="72" t="s">
        <v>58</v>
      </c>
      <c r="Q18" s="74">
        <v>55000000</v>
      </c>
      <c r="R18" s="74">
        <v>0</v>
      </c>
      <c r="S18" s="74">
        <v>0</v>
      </c>
      <c r="T18" s="74">
        <v>55000000</v>
      </c>
      <c r="U18" s="74">
        <v>0</v>
      </c>
      <c r="V18" s="74">
        <v>55000000</v>
      </c>
      <c r="W18" s="74">
        <v>0</v>
      </c>
      <c r="X18" s="74">
        <v>54253540</v>
      </c>
      <c r="Y18" s="74">
        <v>54253540</v>
      </c>
      <c r="Z18" s="74">
        <v>54253540</v>
      </c>
      <c r="AA18" s="74">
        <v>54253540</v>
      </c>
    </row>
    <row r="19" spans="1:27" ht="22.5">
      <c r="A19" s="71" t="s">
        <v>32</v>
      </c>
      <c r="B19" s="72" t="s">
        <v>33</v>
      </c>
      <c r="C19" s="73" t="s">
        <v>59</v>
      </c>
      <c r="D19" s="71" t="s">
        <v>35</v>
      </c>
      <c r="E19" s="71" t="s">
        <v>46</v>
      </c>
      <c r="F19" s="71" t="s">
        <v>60</v>
      </c>
      <c r="G19" s="71"/>
      <c r="H19" s="71"/>
      <c r="I19" s="71"/>
      <c r="J19" s="71"/>
      <c r="K19" s="71"/>
      <c r="L19" s="71"/>
      <c r="M19" s="71" t="s">
        <v>37</v>
      </c>
      <c r="N19" s="71" t="s">
        <v>38</v>
      </c>
      <c r="O19" s="71" t="s">
        <v>39</v>
      </c>
      <c r="P19" s="72" t="s">
        <v>61</v>
      </c>
      <c r="Q19" s="74">
        <v>257000000</v>
      </c>
      <c r="R19" s="74">
        <v>0</v>
      </c>
      <c r="S19" s="74">
        <v>0</v>
      </c>
      <c r="T19" s="74">
        <v>257000000</v>
      </c>
      <c r="U19" s="74">
        <v>0</v>
      </c>
      <c r="V19" s="74">
        <v>163000000</v>
      </c>
      <c r="W19" s="74">
        <v>94000000</v>
      </c>
      <c r="X19" s="74">
        <v>0</v>
      </c>
      <c r="Y19" s="74">
        <v>0</v>
      </c>
      <c r="Z19" s="74">
        <v>0</v>
      </c>
      <c r="AA19" s="74">
        <v>0</v>
      </c>
    </row>
    <row r="20" spans="1:27" ht="21">
      <c r="A20" s="71"/>
      <c r="B20" s="72"/>
      <c r="C20" s="73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65" t="s">
        <v>80</v>
      </c>
      <c r="Q20" s="58">
        <f>SUM(Q16:Q19)</f>
        <v>1381000000</v>
      </c>
      <c r="R20" s="58">
        <f t="shared" ref="R20:Z20" si="2">SUM(R16:R19)</f>
        <v>50000000</v>
      </c>
      <c r="S20" s="58">
        <f t="shared" si="2"/>
        <v>1069000000</v>
      </c>
      <c r="T20" s="58">
        <f t="shared" si="2"/>
        <v>362000000</v>
      </c>
      <c r="U20" s="58">
        <f t="shared" si="2"/>
        <v>0</v>
      </c>
      <c r="V20" s="58">
        <f t="shared" si="2"/>
        <v>218000000</v>
      </c>
      <c r="W20" s="58">
        <f t="shared" si="2"/>
        <v>144000000</v>
      </c>
      <c r="X20" s="58">
        <f t="shared" si="2"/>
        <v>54253540</v>
      </c>
      <c r="Y20" s="58">
        <f t="shared" si="2"/>
        <v>54253540</v>
      </c>
      <c r="Z20" s="58">
        <f t="shared" si="2"/>
        <v>54253540</v>
      </c>
      <c r="AA20" s="58">
        <f>SUM(AA16:AA19)</f>
        <v>54253540</v>
      </c>
    </row>
    <row r="21" spans="1:27" ht="22.5">
      <c r="A21" s="71" t="s">
        <v>32</v>
      </c>
      <c r="B21" s="72" t="s">
        <v>33</v>
      </c>
      <c r="C21" s="73" t="s">
        <v>62</v>
      </c>
      <c r="D21" s="71" t="s">
        <v>35</v>
      </c>
      <c r="E21" s="71" t="s">
        <v>63</v>
      </c>
      <c r="F21" s="71" t="s">
        <v>36</v>
      </c>
      <c r="G21" s="71"/>
      <c r="H21" s="71"/>
      <c r="I21" s="71"/>
      <c r="J21" s="71"/>
      <c r="K21" s="71"/>
      <c r="L21" s="71"/>
      <c r="M21" s="71" t="s">
        <v>37</v>
      </c>
      <c r="N21" s="71" t="s">
        <v>38</v>
      </c>
      <c r="O21" s="71" t="s">
        <v>39</v>
      </c>
      <c r="P21" s="72" t="s">
        <v>64</v>
      </c>
      <c r="Q21" s="74">
        <v>351000000</v>
      </c>
      <c r="R21" s="74">
        <v>0</v>
      </c>
      <c r="S21" s="74">
        <v>94511000</v>
      </c>
      <c r="T21" s="74">
        <v>256489000</v>
      </c>
      <c r="U21" s="74">
        <v>0</v>
      </c>
      <c r="V21" s="74">
        <v>256489000</v>
      </c>
      <c r="W21" s="74">
        <v>0</v>
      </c>
      <c r="X21" s="74">
        <v>253679000</v>
      </c>
      <c r="Y21" s="74">
        <v>253679000</v>
      </c>
      <c r="Z21" s="74">
        <v>253679000</v>
      </c>
      <c r="AA21" s="74">
        <v>253679000</v>
      </c>
    </row>
    <row r="22" spans="1:27" ht="22.5">
      <c r="A22" s="71" t="s">
        <v>32</v>
      </c>
      <c r="B22" s="72" t="s">
        <v>33</v>
      </c>
      <c r="C22" s="73" t="s">
        <v>65</v>
      </c>
      <c r="D22" s="71" t="s">
        <v>35</v>
      </c>
      <c r="E22" s="71" t="s">
        <v>63</v>
      </c>
      <c r="F22" s="71" t="s">
        <v>49</v>
      </c>
      <c r="G22" s="71" t="s">
        <v>36</v>
      </c>
      <c r="H22" s="71"/>
      <c r="I22" s="71"/>
      <c r="J22" s="71"/>
      <c r="K22" s="71"/>
      <c r="L22" s="71"/>
      <c r="M22" s="71" t="s">
        <v>37</v>
      </c>
      <c r="N22" s="71" t="s">
        <v>38</v>
      </c>
      <c r="O22" s="71" t="s">
        <v>39</v>
      </c>
      <c r="P22" s="72" t="s">
        <v>66</v>
      </c>
      <c r="Q22" s="74">
        <v>173000000</v>
      </c>
      <c r="R22" s="74">
        <v>0</v>
      </c>
      <c r="S22" s="74">
        <v>0</v>
      </c>
      <c r="T22" s="74">
        <v>173000000</v>
      </c>
      <c r="U22" s="74">
        <v>0</v>
      </c>
      <c r="V22" s="74">
        <v>66582275</v>
      </c>
      <c r="W22" s="74">
        <v>106417725</v>
      </c>
      <c r="X22" s="74">
        <v>66582275</v>
      </c>
      <c r="Y22" s="74">
        <v>66582275</v>
      </c>
      <c r="Z22" s="74">
        <v>66582275</v>
      </c>
      <c r="AA22" s="74">
        <v>66582275</v>
      </c>
    </row>
    <row r="23" spans="1:27" ht="41.25" customHeight="1">
      <c r="A23" s="71"/>
      <c r="B23" s="72"/>
      <c r="C23" s="73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57" t="s">
        <v>81</v>
      </c>
      <c r="Q23" s="58">
        <f>SUM(Q21:Q22)</f>
        <v>524000000</v>
      </c>
      <c r="R23" s="58">
        <f t="shared" ref="R23:AA23" si="3">SUM(R21:R22)</f>
        <v>0</v>
      </c>
      <c r="S23" s="58">
        <f t="shared" si="3"/>
        <v>94511000</v>
      </c>
      <c r="T23" s="58">
        <f t="shared" si="3"/>
        <v>429489000</v>
      </c>
      <c r="U23" s="58">
        <f t="shared" si="3"/>
        <v>0</v>
      </c>
      <c r="V23" s="58">
        <f t="shared" si="3"/>
        <v>323071275</v>
      </c>
      <c r="W23" s="58">
        <f t="shared" si="3"/>
        <v>106417725</v>
      </c>
      <c r="X23" s="58">
        <f t="shared" si="3"/>
        <v>320261275</v>
      </c>
      <c r="Y23" s="58">
        <f t="shared" si="3"/>
        <v>320261275</v>
      </c>
      <c r="Z23" s="58">
        <f>SUM(Z21:Z22)</f>
        <v>320261275</v>
      </c>
      <c r="AA23" s="58">
        <f t="shared" si="3"/>
        <v>320261275</v>
      </c>
    </row>
    <row r="24" spans="1:27" ht="25.5" customHeight="1">
      <c r="A24" s="71"/>
      <c r="B24" s="72"/>
      <c r="C24" s="73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59" t="s">
        <v>82</v>
      </c>
      <c r="Q24" s="60">
        <f>+Q12+Q15+Q20+Q23</f>
        <v>25169000000</v>
      </c>
      <c r="R24" s="60">
        <f t="shared" ref="R24:AA24" si="4">+R12+R15+R20+R23</f>
        <v>2131511000</v>
      </c>
      <c r="S24" s="60">
        <f t="shared" si="4"/>
        <v>2131511000</v>
      </c>
      <c r="T24" s="60">
        <f t="shared" si="4"/>
        <v>25169000000</v>
      </c>
      <c r="U24" s="60">
        <f t="shared" si="4"/>
        <v>0</v>
      </c>
      <c r="V24" s="60">
        <f t="shared" si="4"/>
        <v>24155043799.779999</v>
      </c>
      <c r="W24" s="60">
        <f t="shared" si="4"/>
        <v>1013956200.22</v>
      </c>
      <c r="X24" s="60">
        <f t="shared" si="4"/>
        <v>15691395922.709999</v>
      </c>
      <c r="Y24" s="60">
        <f t="shared" si="4"/>
        <v>14621700252.529999</v>
      </c>
      <c r="Z24" s="60">
        <f>+Z12+Z15+Z20+Z23</f>
        <v>14611383376.529999</v>
      </c>
      <c r="AA24" s="60">
        <f t="shared" si="4"/>
        <v>14611383376.529999</v>
      </c>
    </row>
    <row r="25" spans="1:27" ht="45">
      <c r="A25" s="71" t="s">
        <v>32</v>
      </c>
      <c r="B25" s="72" t="s">
        <v>33</v>
      </c>
      <c r="C25" s="73" t="s">
        <v>67</v>
      </c>
      <c r="D25" s="71" t="s">
        <v>68</v>
      </c>
      <c r="E25" s="71" t="s">
        <v>69</v>
      </c>
      <c r="F25" s="71" t="s">
        <v>70</v>
      </c>
      <c r="G25" s="71" t="s">
        <v>71</v>
      </c>
      <c r="H25" s="71" t="s">
        <v>72</v>
      </c>
      <c r="I25" s="71"/>
      <c r="J25" s="71"/>
      <c r="K25" s="71"/>
      <c r="L25" s="71"/>
      <c r="M25" s="71" t="s">
        <v>37</v>
      </c>
      <c r="N25" s="71" t="s">
        <v>38</v>
      </c>
      <c r="O25" s="71" t="s">
        <v>39</v>
      </c>
      <c r="P25" s="72" t="s">
        <v>73</v>
      </c>
      <c r="Q25" s="74">
        <v>4418047540</v>
      </c>
      <c r="R25" s="74">
        <v>0</v>
      </c>
      <c r="S25" s="74">
        <v>0</v>
      </c>
      <c r="T25" s="74">
        <v>4418047540</v>
      </c>
      <c r="U25" s="74">
        <v>0</v>
      </c>
      <c r="V25" s="74">
        <v>4364764789</v>
      </c>
      <c r="W25" s="74">
        <v>53282751</v>
      </c>
      <c r="X25" s="74">
        <v>4180690026</v>
      </c>
      <c r="Y25" s="74">
        <v>2614809321</v>
      </c>
      <c r="Z25" s="74">
        <v>2583725987</v>
      </c>
      <c r="AA25" s="74">
        <v>2583725987</v>
      </c>
    </row>
    <row r="26" spans="1:27" ht="45">
      <c r="A26" s="71" t="s">
        <v>32</v>
      </c>
      <c r="B26" s="72" t="s">
        <v>33</v>
      </c>
      <c r="C26" s="73" t="s">
        <v>74</v>
      </c>
      <c r="D26" s="71" t="s">
        <v>68</v>
      </c>
      <c r="E26" s="71" t="s">
        <v>75</v>
      </c>
      <c r="F26" s="71" t="s">
        <v>70</v>
      </c>
      <c r="G26" s="71" t="s">
        <v>76</v>
      </c>
      <c r="H26" s="71" t="s">
        <v>72</v>
      </c>
      <c r="I26" s="71"/>
      <c r="J26" s="71"/>
      <c r="K26" s="71"/>
      <c r="L26" s="71"/>
      <c r="M26" s="71" t="s">
        <v>37</v>
      </c>
      <c r="N26" s="71" t="s">
        <v>38</v>
      </c>
      <c r="O26" s="71" t="s">
        <v>39</v>
      </c>
      <c r="P26" s="72" t="s">
        <v>73</v>
      </c>
      <c r="Q26" s="74">
        <v>2060000000</v>
      </c>
      <c r="R26" s="74">
        <v>0</v>
      </c>
      <c r="S26" s="74">
        <v>0</v>
      </c>
      <c r="T26" s="74">
        <v>2060000000</v>
      </c>
      <c r="U26" s="74">
        <v>0</v>
      </c>
      <c r="V26" s="74">
        <v>1961939115</v>
      </c>
      <c r="W26" s="74">
        <v>98060885</v>
      </c>
      <c r="X26" s="74">
        <v>1914857845</v>
      </c>
      <c r="Y26" s="74">
        <v>1245199647.9400001</v>
      </c>
      <c r="Z26" s="74">
        <v>1236683113.9400001</v>
      </c>
      <c r="AA26" s="74">
        <v>1236683113.9400001</v>
      </c>
    </row>
    <row r="27" spans="1:27" ht="45">
      <c r="A27" s="71" t="s">
        <v>32</v>
      </c>
      <c r="B27" s="72" t="s">
        <v>33</v>
      </c>
      <c r="C27" s="73" t="s">
        <v>77</v>
      </c>
      <c r="D27" s="71" t="s">
        <v>68</v>
      </c>
      <c r="E27" s="71" t="s">
        <v>75</v>
      </c>
      <c r="F27" s="71" t="s">
        <v>70</v>
      </c>
      <c r="G27" s="71" t="s">
        <v>71</v>
      </c>
      <c r="H27" s="71" t="s">
        <v>72</v>
      </c>
      <c r="I27" s="71"/>
      <c r="J27" s="71"/>
      <c r="K27" s="71"/>
      <c r="L27" s="71"/>
      <c r="M27" s="71" t="s">
        <v>37</v>
      </c>
      <c r="N27" s="71" t="s">
        <v>38</v>
      </c>
      <c r="O27" s="71" t="s">
        <v>39</v>
      </c>
      <c r="P27" s="72" t="s">
        <v>73</v>
      </c>
      <c r="Q27" s="74">
        <v>3521952460</v>
      </c>
      <c r="R27" s="74">
        <v>0</v>
      </c>
      <c r="S27" s="74">
        <v>0</v>
      </c>
      <c r="T27" s="74">
        <v>3521952460</v>
      </c>
      <c r="U27" s="74">
        <v>0</v>
      </c>
      <c r="V27" s="74">
        <v>3283514329</v>
      </c>
      <c r="W27" s="74">
        <v>238438131</v>
      </c>
      <c r="X27" s="74">
        <v>2902833928</v>
      </c>
      <c r="Y27" s="74">
        <v>2109135097</v>
      </c>
      <c r="Z27" s="74">
        <v>2098870914</v>
      </c>
      <c r="AA27" s="74">
        <v>2098870914</v>
      </c>
    </row>
    <row r="28" spans="1:27" ht="33" customHeight="1">
      <c r="A28" s="71" t="s">
        <v>1</v>
      </c>
      <c r="B28" s="72" t="s">
        <v>1</v>
      </c>
      <c r="C28" s="73" t="s">
        <v>1</v>
      </c>
      <c r="D28" s="71" t="s">
        <v>1</v>
      </c>
      <c r="E28" s="71" t="s">
        <v>1</v>
      </c>
      <c r="F28" s="71" t="s">
        <v>1</v>
      </c>
      <c r="G28" s="71" t="s">
        <v>1</v>
      </c>
      <c r="H28" s="71" t="s">
        <v>1</v>
      </c>
      <c r="I28" s="71" t="s">
        <v>1</v>
      </c>
      <c r="J28" s="71" t="s">
        <v>1</v>
      </c>
      <c r="K28" s="71" t="s">
        <v>1</v>
      </c>
      <c r="L28" s="71" t="s">
        <v>1</v>
      </c>
      <c r="M28" s="71" t="s">
        <v>1</v>
      </c>
      <c r="N28" s="71" t="s">
        <v>1</v>
      </c>
      <c r="O28" s="71" t="s">
        <v>1</v>
      </c>
      <c r="P28" s="59" t="s">
        <v>83</v>
      </c>
      <c r="Q28" s="60">
        <f>+Q25+Q26+Q27</f>
        <v>10000000000</v>
      </c>
      <c r="R28" s="60">
        <f t="shared" ref="R28:AA28" si="5">+R25+R26+R27</f>
        <v>0</v>
      </c>
      <c r="S28" s="60">
        <f t="shared" si="5"/>
        <v>0</v>
      </c>
      <c r="T28" s="60">
        <f t="shared" si="5"/>
        <v>10000000000</v>
      </c>
      <c r="U28" s="60">
        <f t="shared" si="5"/>
        <v>0</v>
      </c>
      <c r="V28" s="60">
        <f t="shared" si="5"/>
        <v>9610218233</v>
      </c>
      <c r="W28" s="60">
        <f t="shared" si="5"/>
        <v>389781767</v>
      </c>
      <c r="X28" s="60">
        <f t="shared" si="5"/>
        <v>8998381799</v>
      </c>
      <c r="Y28" s="60">
        <f t="shared" si="5"/>
        <v>5969144065.9400005</v>
      </c>
      <c r="Z28" s="60">
        <f t="shared" si="5"/>
        <v>5919280014.9400005</v>
      </c>
      <c r="AA28" s="60">
        <f t="shared" si="5"/>
        <v>5919280014.9400005</v>
      </c>
    </row>
    <row r="29" spans="1:27" ht="37.5" customHeight="1">
      <c r="A29" s="71" t="s">
        <v>1</v>
      </c>
      <c r="B29" s="75" t="s">
        <v>1</v>
      </c>
      <c r="C29" s="73" t="s">
        <v>1</v>
      </c>
      <c r="D29" s="71" t="s">
        <v>1</v>
      </c>
      <c r="E29" s="71" t="s">
        <v>1</v>
      </c>
      <c r="F29" s="71" t="s">
        <v>1</v>
      </c>
      <c r="G29" s="71" t="s">
        <v>1</v>
      </c>
      <c r="H29" s="71" t="s">
        <v>1</v>
      </c>
      <c r="I29" s="71" t="s">
        <v>1</v>
      </c>
      <c r="J29" s="71" t="s">
        <v>1</v>
      </c>
      <c r="K29" s="71" t="s">
        <v>1</v>
      </c>
      <c r="L29" s="71" t="s">
        <v>1</v>
      </c>
      <c r="M29" s="71" t="s">
        <v>1</v>
      </c>
      <c r="N29" s="71" t="s">
        <v>1</v>
      </c>
      <c r="O29" s="71" t="s">
        <v>1</v>
      </c>
      <c r="P29" s="66" t="s">
        <v>107</v>
      </c>
      <c r="Q29" s="67">
        <f>+Q24+Q28</f>
        <v>35169000000</v>
      </c>
      <c r="R29" s="67">
        <f t="shared" ref="R29:AA29" si="6">+R24+R28</f>
        <v>2131511000</v>
      </c>
      <c r="S29" s="67">
        <f>+S24+S28</f>
        <v>2131511000</v>
      </c>
      <c r="T29" s="67">
        <f t="shared" si="6"/>
        <v>35169000000</v>
      </c>
      <c r="U29" s="67">
        <f t="shared" si="6"/>
        <v>0</v>
      </c>
      <c r="V29" s="67">
        <f t="shared" si="6"/>
        <v>33765262032.779999</v>
      </c>
      <c r="W29" s="67">
        <f t="shared" si="6"/>
        <v>1403737967.22</v>
      </c>
      <c r="X29" s="67">
        <f t="shared" si="6"/>
        <v>24689777721.709999</v>
      </c>
      <c r="Y29" s="67">
        <f t="shared" si="6"/>
        <v>20590844318.470001</v>
      </c>
      <c r="Z29" s="67">
        <f t="shared" si="6"/>
        <v>20530663391.470001</v>
      </c>
      <c r="AA29" s="67">
        <f t="shared" si="6"/>
        <v>20530663391.470001</v>
      </c>
    </row>
    <row r="30" spans="1:27" ht="0" hidden="1" customHeight="1"/>
    <row r="31" spans="1:27" ht="33.950000000000003" customHeight="1"/>
    <row r="35" spans="17:27" s="77" customFormat="1"/>
    <row r="37" spans="17:27">
      <c r="Q37" s="76"/>
      <c r="S37" s="76"/>
      <c r="T37" s="76"/>
      <c r="U37" s="76"/>
      <c r="V37" s="76"/>
      <c r="W37" s="76"/>
      <c r="X37" s="76"/>
      <c r="Y37" s="76"/>
      <c r="Z37" s="76"/>
      <c r="AA37" s="76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11"/>
  <sheetViews>
    <sheetView showGridLines="0" workbookViewId="0">
      <selection activeCell="H6" sqref="H6"/>
    </sheetView>
  </sheetViews>
  <sheetFormatPr baseColWidth="10" defaultColWidth="11.42578125" defaultRowHeight="12"/>
  <cols>
    <col min="1" max="1" width="11.42578125" style="21"/>
    <col min="2" max="2" width="19.5703125" style="21" customWidth="1"/>
    <col min="3" max="5" width="15.140625" style="21" customWidth="1"/>
    <col min="6" max="6" width="11.42578125" style="21"/>
    <col min="7" max="7" width="14.42578125" style="21" bestFit="1" customWidth="1"/>
    <col min="8" max="8" width="15.140625" style="21" customWidth="1"/>
    <col min="9" max="9" width="14.140625" style="21" bestFit="1" customWidth="1"/>
    <col min="10" max="10" width="15" style="21" customWidth="1"/>
    <col min="11" max="11" width="11.42578125" style="21"/>
    <col min="12" max="12" width="15.140625" style="21" customWidth="1"/>
    <col min="13" max="16384" width="11.42578125" style="21"/>
  </cols>
  <sheetData>
    <row r="1" spans="2:14" ht="12.75" thickBot="1"/>
    <row r="2" spans="2:14" ht="42.75" customHeight="1">
      <c r="B2" s="88" t="s">
        <v>111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</row>
    <row r="3" spans="2:14" ht="38.25" customHeight="1">
      <c r="B3" s="39" t="s">
        <v>102</v>
      </c>
      <c r="C3" s="40" t="s">
        <v>84</v>
      </c>
      <c r="D3" s="40" t="s">
        <v>106</v>
      </c>
      <c r="E3" s="40" t="s">
        <v>85</v>
      </c>
      <c r="F3" s="40" t="s">
        <v>86</v>
      </c>
      <c r="G3" s="41" t="s">
        <v>87</v>
      </c>
      <c r="H3" s="40" t="s">
        <v>88</v>
      </c>
      <c r="I3" s="40" t="s">
        <v>89</v>
      </c>
      <c r="J3" s="40" t="s">
        <v>90</v>
      </c>
      <c r="K3" s="40" t="s">
        <v>91</v>
      </c>
      <c r="L3" s="40" t="s">
        <v>92</v>
      </c>
      <c r="M3" s="42" t="s">
        <v>93</v>
      </c>
    </row>
    <row r="4" spans="2:14" s="45" customFormat="1" ht="30" customHeight="1">
      <c r="B4" s="43" t="s">
        <v>103</v>
      </c>
      <c r="C4" s="44">
        <f>+'1.FUNCIONAMIENTO'!B8</f>
        <v>25169000000</v>
      </c>
      <c r="D4" s="44">
        <f>+'1.FUNCIONAMIENTO'!C8</f>
        <v>0</v>
      </c>
      <c r="E4" s="44">
        <f>+'1.FUNCIONAMIENTO'!D8</f>
        <v>24155043799.779999</v>
      </c>
      <c r="F4" s="28">
        <f>E4/C4</f>
        <v>0.95971408477809994</v>
      </c>
      <c r="G4" s="14">
        <f>+C4-E4-D4</f>
        <v>1013956200.2200012</v>
      </c>
      <c r="H4" s="44">
        <f>+'1.FUNCIONAMIENTO'!G8</f>
        <v>15691395922.709999</v>
      </c>
      <c r="I4" s="13">
        <f>+H4/C4</f>
        <v>0.62344137322539628</v>
      </c>
      <c r="J4" s="44">
        <f>+'1.FUNCIONAMIENTO'!I8</f>
        <v>14621700252.529999</v>
      </c>
      <c r="K4" s="13">
        <f>J4/C4</f>
        <v>0.58094084995550077</v>
      </c>
      <c r="L4" s="44">
        <f>+'1.FUNCIONAMIENTO'!K8</f>
        <v>14611383376.529999</v>
      </c>
      <c r="M4" s="16">
        <f>+L4/C4</f>
        <v>0.58053094586713805</v>
      </c>
    </row>
    <row r="5" spans="2:14" s="45" customFormat="1" ht="30" customHeight="1">
      <c r="B5" s="43" t="s">
        <v>104</v>
      </c>
      <c r="C5" s="44">
        <f>+'2.INVERSION'!C7</f>
        <v>10000000000</v>
      </c>
      <c r="D5" s="44">
        <f>+'2.INVERSION'!D7</f>
        <v>0</v>
      </c>
      <c r="E5" s="46">
        <f>+'2.INVERSION'!E7</f>
        <v>9610218233</v>
      </c>
      <c r="F5" s="28">
        <f>E5/C5</f>
        <v>0.96102182329999997</v>
      </c>
      <c r="G5" s="14">
        <f>+C5-E5-D5</f>
        <v>389781767</v>
      </c>
      <c r="H5" s="46">
        <f>+'2.INVERSION'!H7</f>
        <v>8998381799</v>
      </c>
      <c r="I5" s="13">
        <f>+H5/C5</f>
        <v>0.89983817990000003</v>
      </c>
      <c r="J5" s="46">
        <f>+'2.INVERSION'!J7</f>
        <v>5969144065.9400005</v>
      </c>
      <c r="K5" s="13">
        <f>J5/C5</f>
        <v>0.59691440659400008</v>
      </c>
      <c r="L5" s="46">
        <f>+'2.INVERSION'!L7</f>
        <v>5919280014.9400005</v>
      </c>
      <c r="M5" s="16">
        <f>+L5/C5</f>
        <v>0.59192800149400004</v>
      </c>
    </row>
    <row r="6" spans="2:14" s="53" customFormat="1" ht="30" customHeight="1" thickBot="1">
      <c r="B6" s="47" t="s">
        <v>98</v>
      </c>
      <c r="C6" s="48">
        <f>SUM(C4:C5)</f>
        <v>35169000000</v>
      </c>
      <c r="D6" s="48">
        <f>SUM(D4:D5)</f>
        <v>0</v>
      </c>
      <c r="E6" s="49">
        <f>SUM(E4:E5)</f>
        <v>33765262032.779999</v>
      </c>
      <c r="F6" s="50">
        <f>E6/C6</f>
        <v>0.96008592887997946</v>
      </c>
      <c r="G6" s="51">
        <f>SUM(G4:G5)</f>
        <v>1403737967.2200012</v>
      </c>
      <c r="H6" s="49">
        <f>SUM(H4:H5)</f>
        <v>24689777721.709999</v>
      </c>
      <c r="I6" s="50">
        <f>+H6/C6</f>
        <v>0.70203240699792424</v>
      </c>
      <c r="J6" s="48">
        <f>SUM(J4:J5)</f>
        <v>20590844318.470001</v>
      </c>
      <c r="K6" s="50">
        <f>J6/C6</f>
        <v>0.58548279218829091</v>
      </c>
      <c r="L6" s="49">
        <f>SUM(L4:L5)</f>
        <v>20530663391.470001</v>
      </c>
      <c r="M6" s="52">
        <f>+L6/C6</f>
        <v>0.58377159974608328</v>
      </c>
      <c r="N6" s="61" t="s">
        <v>105</v>
      </c>
    </row>
    <row r="7" spans="2:14" ht="30" customHeight="1">
      <c r="C7" s="54"/>
      <c r="D7" s="54"/>
      <c r="E7" s="55"/>
      <c r="H7" s="55"/>
      <c r="J7" s="56"/>
      <c r="L7" s="55"/>
    </row>
    <row r="8" spans="2:14" ht="30" customHeight="1">
      <c r="C8" s="54"/>
      <c r="D8" s="54"/>
      <c r="E8" s="54"/>
      <c r="F8" s="38"/>
      <c r="G8" s="38"/>
      <c r="H8" s="54"/>
      <c r="I8" s="38"/>
      <c r="J8" s="54"/>
      <c r="L8" s="38"/>
      <c r="M8" s="38"/>
    </row>
    <row r="9" spans="2:14" ht="30" customHeight="1"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14"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2:14">
      <c r="H11" s="38"/>
      <c r="I11" s="22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1.FUNCIONAMIENTO</vt:lpstr>
      <vt:lpstr>2.INVERSION</vt:lpstr>
      <vt:lpstr>3.EJECUCION RUBROS</vt:lpstr>
      <vt:lpstr>4.RESUMEN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Jannett Cespedes Figueroa</dc:creator>
  <cp:lastModifiedBy>Ana Patricia Mendoza Garcia</cp:lastModifiedBy>
  <dcterms:created xsi:type="dcterms:W3CDTF">2024-08-02T19:52:20Z</dcterms:created>
  <dcterms:modified xsi:type="dcterms:W3CDTF">2025-10-03T21:14:03Z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