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27.28.170\secretaria_general\4200.GRUPO_ADMINISTRATIVO_FINANCIERO\4200.26.EJECUCION_PRESUPUESTAL\PRESUPUESTO_2024\7.EJECUCION_PRESUPUESTAL\"/>
    </mc:Choice>
  </mc:AlternateContent>
  <bookViews>
    <workbookView xWindow="0" yWindow="0" windowWidth="28800" windowHeight="11610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4" l="1"/>
  <c r="AA28" i="1"/>
  <c r="Z28" i="1"/>
  <c r="Y28" i="1"/>
  <c r="X28" i="1"/>
  <c r="W28" i="1"/>
  <c r="V28" i="1"/>
  <c r="U28" i="1"/>
  <c r="T28" i="1"/>
  <c r="S28" i="1"/>
  <c r="R28" i="1"/>
  <c r="Q28" i="1"/>
  <c r="AA22" i="1"/>
  <c r="Z22" i="1"/>
  <c r="Y22" i="1"/>
  <c r="X22" i="1"/>
  <c r="W22" i="1"/>
  <c r="V22" i="1"/>
  <c r="U22" i="1"/>
  <c r="T22" i="1"/>
  <c r="S22" i="1"/>
  <c r="R22" i="1"/>
  <c r="Q22" i="1"/>
  <c r="AA18" i="1"/>
  <c r="Z18" i="1"/>
  <c r="Y18" i="1"/>
  <c r="X18" i="1"/>
  <c r="W18" i="1"/>
  <c r="V18" i="1"/>
  <c r="U18" i="1"/>
  <c r="T18" i="1"/>
  <c r="S18" i="1"/>
  <c r="R18" i="1"/>
  <c r="Q18" i="1"/>
  <c r="AA15" i="1"/>
  <c r="Z15" i="1"/>
  <c r="Y15" i="1"/>
  <c r="X15" i="1"/>
  <c r="W15" i="1"/>
  <c r="V15" i="1"/>
  <c r="U15" i="1"/>
  <c r="T15" i="1"/>
  <c r="S15" i="1"/>
  <c r="R15" i="1"/>
  <c r="Q15" i="1"/>
  <c r="AA12" i="1"/>
  <c r="AA23" i="1" s="1"/>
  <c r="AA29" i="1" s="1"/>
  <c r="Z12" i="1"/>
  <c r="Z23" i="1" s="1"/>
  <c r="Z29" i="1" s="1"/>
  <c r="Y12" i="1"/>
  <c r="Y23" i="1" s="1"/>
  <c r="Y29" i="1" s="1"/>
  <c r="X12" i="1"/>
  <c r="X23" i="1" s="1"/>
  <c r="X29" i="1" s="1"/>
  <c r="W12" i="1"/>
  <c r="W23" i="1" s="1"/>
  <c r="W29" i="1" s="1"/>
  <c r="V12" i="1"/>
  <c r="V23" i="1" s="1"/>
  <c r="V29" i="1" s="1"/>
  <c r="U12" i="1"/>
  <c r="U23" i="1" s="1"/>
  <c r="U29" i="1" s="1"/>
  <c r="T12" i="1"/>
  <c r="T23" i="1" s="1"/>
  <c r="T29" i="1" s="1"/>
  <c r="S12" i="1"/>
  <c r="S23" i="1" s="1"/>
  <c r="S29" i="1" s="1"/>
  <c r="R12" i="1"/>
  <c r="R23" i="1" s="1"/>
  <c r="R29" i="1" s="1"/>
  <c r="Q12" i="1"/>
  <c r="Q23" i="1" s="1"/>
  <c r="Q29" i="1" s="1"/>
  <c r="K5" i="3" l="1"/>
  <c r="K6" i="3"/>
  <c r="K7" i="3"/>
  <c r="K4" i="3"/>
  <c r="K8" i="3" s="1"/>
  <c r="K5" i="4" s="1"/>
  <c r="I5" i="3"/>
  <c r="I6" i="3"/>
  <c r="I7" i="3"/>
  <c r="J7" i="3" s="1"/>
  <c r="I4" i="3"/>
  <c r="J4" i="3" s="1"/>
  <c r="G5" i="3"/>
  <c r="G6" i="3"/>
  <c r="G7" i="3"/>
  <c r="G4" i="3"/>
  <c r="F5" i="3"/>
  <c r="E5" i="3"/>
  <c r="D5" i="3"/>
  <c r="D6" i="3"/>
  <c r="E6" i="3" s="1"/>
  <c r="D7" i="3"/>
  <c r="E7" i="3" s="1"/>
  <c r="D4" i="3"/>
  <c r="E4" i="3" s="1"/>
  <c r="C5" i="3"/>
  <c r="C6" i="3"/>
  <c r="L6" i="3" s="1"/>
  <c r="C7" i="3"/>
  <c r="F7" i="3" s="1"/>
  <c r="C4" i="3"/>
  <c r="F4" i="3" s="1"/>
  <c r="H7" i="3"/>
  <c r="E5" i="2"/>
  <c r="J7" i="2"/>
  <c r="J6" i="2"/>
  <c r="J5" i="2"/>
  <c r="J4" i="2"/>
  <c r="K4" i="2" s="1"/>
  <c r="H7" i="2"/>
  <c r="H6" i="2"/>
  <c r="H5" i="2"/>
  <c r="H4" i="2"/>
  <c r="I4" i="2" s="1"/>
  <c r="F7" i="2"/>
  <c r="G7" i="2" s="1"/>
  <c r="F6" i="2"/>
  <c r="G6" i="2" s="1"/>
  <c r="F5" i="2"/>
  <c r="G5" i="2" s="1"/>
  <c r="F4" i="2"/>
  <c r="G4" i="2" s="1"/>
  <c r="D4" i="2"/>
  <c r="C7" i="2"/>
  <c r="C6" i="2"/>
  <c r="D6" i="2" s="1"/>
  <c r="C5" i="2"/>
  <c r="D5" i="2" s="1"/>
  <c r="C4" i="2"/>
  <c r="B7" i="2"/>
  <c r="E7" i="2" s="1"/>
  <c r="B6" i="2"/>
  <c r="E6" i="2" s="1"/>
  <c r="B5" i="2"/>
  <c r="B4" i="2"/>
  <c r="E4" i="2" s="1"/>
  <c r="D7" i="2" l="1"/>
  <c r="I7" i="2"/>
  <c r="K7" i="2"/>
  <c r="F6" i="3"/>
  <c r="H6" i="3"/>
  <c r="J6" i="3"/>
  <c r="L7" i="3"/>
  <c r="D8" i="3"/>
  <c r="D5" i="4" s="1"/>
  <c r="G8" i="3"/>
  <c r="G5" i="4" s="1"/>
  <c r="I5" i="2"/>
  <c r="I8" i="3"/>
  <c r="H5" i="3"/>
  <c r="J5" i="3"/>
  <c r="C8" i="3"/>
  <c r="L5" i="3"/>
  <c r="H8" i="3"/>
  <c r="H4" i="3"/>
  <c r="L4" i="3"/>
  <c r="K6" i="2"/>
  <c r="J8" i="2"/>
  <c r="H8" i="2"/>
  <c r="F8" i="2"/>
  <c r="C8" i="2"/>
  <c r="I6" i="2"/>
  <c r="K5" i="2"/>
  <c r="B8" i="2"/>
  <c r="C4" i="4" s="1"/>
  <c r="D4" i="4" l="1"/>
  <c r="D8" i="2"/>
  <c r="F4" i="4"/>
  <c r="K4" i="4"/>
  <c r="K8" i="2"/>
  <c r="G4" i="4"/>
  <c r="G8" i="2"/>
  <c r="E8" i="3"/>
  <c r="J8" i="3"/>
  <c r="I5" i="4"/>
  <c r="J5" i="4" s="1"/>
  <c r="I8" i="2"/>
  <c r="I4" i="4"/>
  <c r="L8" i="3"/>
  <c r="C5" i="4"/>
  <c r="C6" i="4"/>
  <c r="F8" i="3"/>
  <c r="E8" i="2"/>
  <c r="F6" i="4" l="1"/>
  <c r="F5" i="4"/>
  <c r="L5" i="4"/>
  <c r="H5" i="4"/>
  <c r="H4" i="4"/>
  <c r="G6" i="4"/>
  <c r="H6" i="4" s="1"/>
  <c r="D6" i="4"/>
  <c r="E6" i="4" s="1"/>
  <c r="E4" i="4"/>
  <c r="J4" i="4"/>
  <c r="J6" i="4"/>
  <c r="L4" i="4"/>
  <c r="K6" i="4"/>
  <c r="L6" i="4" s="1"/>
  <c r="E5" i="4"/>
</calcChain>
</file>

<file path=xl/sharedStrings.xml><?xml version="1.0" encoding="utf-8"?>
<sst xmlns="http://schemas.openxmlformats.org/spreadsheetml/2006/main" count="398" uniqueCount="118">
  <si>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</si>
  <si>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</si>
  <si>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</si>
  <si>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</si>
  <si>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</si>
  <si>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</si>
  <si>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</si>
  <si>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</si>
  <si>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</si>
  <si>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</si>
  <si>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</si>
  <si>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</si>
  <si>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</si>
  <si>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</si>
  <si>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</si>
  <si>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</si>
  <si>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</si>
  <si>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</si>
  <si>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</si>
  <si>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</si>
  <si>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</si>
  <si>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</si>
  <si>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</si>
  <si>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</si>
  <si>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</si>
  <si>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</si>
  <si>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</si>
  <si>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</si>
  <si>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</si>
  <si>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</si>
  <si>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</si>
  <si>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</si>
  <si>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</si>
  <si>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</si>
  <si>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</si>
  <si>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</si>
  <si>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</si>
  <si>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</si>
  <si>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</si>
  <si>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</si>
  <si>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</si>
  <si>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</si>
  <si>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</si>
  <si>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</si>
  <si>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</si>
  <si>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</si>
  <si>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</si>
  <si>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</si>
  <si>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</si>
  <si>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</si>
  <si>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</si>
  <si>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</si>
  <si>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</si>
  <si>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</si>
  <si>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</si>
  <si>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</si>
  <si>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</si>
  <si>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</si>
  <si>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</si>
  <si>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</si>
  <si>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</si>
  <si>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</si>
  <si>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</si>
  <si>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</si>
  <si>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</si>
  <si>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</si>
  <si>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</si>
  <si>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</si>
  <si>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</si>
  <si>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</si>
  <si>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</si>
  <si>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</si>
  <si>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</si>
  <si>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</si>
  <si>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</si>
  <si>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</si>
  <si>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</si>
  <si>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</si>
  <si>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</si>
  <si>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</si>
  <si>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</si>
  <si>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</si>
  <si>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</si>
  <si>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</si>
  <si>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2023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</si>
  <si>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</si>
  <si>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</si>
  <si>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</si>
  <si>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</si>
  <si>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</si>
  <si>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</si>
  <si>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</si>
  <si>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</si>
  <si>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</si>
  <si>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</si>
  <si>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</si>
  <si>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</si>
  <si>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</si>
  <si>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</si>
  <si>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</si>
  <si>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lñññññññññññññññññññññññZ</t>
  </si>
  <si>
    <t>34                                                            -…………………………………………………………………………………………………………………..</t>
  </si>
  <si>
    <t>PROYECTO DE INVERSIÓN</t>
  </si>
  <si>
    <t>C-1304-1000-9</t>
  </si>
  <si>
    <t>8. ESTABILIDAD MACROECONÓMICA      /     1. ADMINISTRACIÓN EFICIENTE DE LOS RECURSOS PÚBLICOS.   FORTALECIMIENTO DE LAS CAPACIDADES PARA EJERCER LA LABOR DE SUPERVISIÓN A LAS ORGANIZACIONES VIGILADAS POR LA SUPERINTENDENCIA DE LA ECONOMÍA SOLIDARIA A NIVEL NACIONAL NACIONAL.</t>
  </si>
  <si>
    <t>C-1399-1000-8</t>
  </si>
  <si>
    <t>8. ESTABILIDAD MACROECONÓMICA    /       1. ADMINISTRACIÓN EFICIENTE DE LOS RECURSOS PÚBLICOS.   FORTALECIMIENTO INSTITUCIONAL PARA LA GENERACIÓN DE VALOR PÚBLICO EN EL SECTOR SOLIDARIO NACIONAL.</t>
  </si>
  <si>
    <t>8. ESTABILIDAD MACROECONÓMICA  /       1. ADMINISTRACIÓN EFICIENTE DE LOS RECURSOS PÚBLICOS.   FORTALECIMIENTO INSTITUCIONAL PARA LA GENERACIÓN DE VALOR PÚBLICO EN EL SECTOR SOLIDARIO NACIONAL.</t>
  </si>
  <si>
    <t>C-1399-1000-9</t>
  </si>
  <si>
    <t>8. ESTABILIDAD MACROECONÓMICA      /    1. ADMINISTRACIÓN EFICIENTE DE LOS RECURSOS PÚBLICOS.  FORTALECIMIENTO DE LA INFRAESTRUCTURA Y SERVICIOS TECNOLÓGICOS DE LA SUPERINTENDENCIA DE LA ECONOMÍA SOLIDARIA NACIONAL.</t>
  </si>
  <si>
    <t>CONCEPTO DE GASTO</t>
  </si>
  <si>
    <t>FUNCIONAMIENTO</t>
  </si>
  <si>
    <t>INVERSIÓN</t>
  </si>
  <si>
    <t xml:space="preserve">SUPERINTENDENCIA DE LA ECONOMÍA SOLIDARIA 
GASTOS DE FUNCIONAMIENTO - 31 DE MARZO DE 2024
</t>
  </si>
  <si>
    <t xml:space="preserve">SUPERINTENDENCIA DE LA ECONOMIA SOLIDARIA
GASTOS DE INVERSIÓN - 31 DE MARZO DE 2024
</t>
  </si>
  <si>
    <t>EJECUCIÓN PRESUPUESTAL A 31 DE MARZO DE 2024 - SUPERINTENDENCIA DE LA ECONOMIA SOLIDARIA</t>
  </si>
  <si>
    <t>Enero-Marzo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</si>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</sst>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</numFmts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7" fillId="0" borderId="0" xfId="1" applyFont="1"/>
    <xf numFmtId="0" fontId="9" fillId="0" borderId="0" xfId="1" applyFont="1"/>
    <xf numFmtId="9" fontId="9" fillId="0" borderId="0" xfId="1" applyNumberFormat="1" applyFont="1"/>
    <xf numFmtId="10" fontId="7" fillId="0" borderId="0" xfId="1" applyNumberFormat="1" applyFont="1"/>
    <xf numFmtId="0" fontId="7" fillId="0" borderId="2" xfId="1" applyFont="1" applyBorder="1" applyAlignment="1">
      <alignment horizontal="center" vertical="center" wrapText="1"/>
    </xf>
    <xf numFmtId="41" fontId="7" fillId="0" borderId="3" xfId="2" applyFont="1" applyFill="1" applyBorder="1" applyAlignment="1">
      <alignment horizontal="center" vertical="center" wrapText="1"/>
    </xf>
    <xf numFmtId="10" fontId="11" fillId="0" borderId="3" xfId="4" applyNumberFormat="1" applyFont="1" applyFill="1" applyBorder="1" applyAlignment="1">
      <alignment horizontal="center" vertical="center"/>
    </xf>
    <xf numFmtId="41" fontId="11" fillId="2" borderId="3" xfId="4" applyNumberFormat="1" applyFont="1" applyFill="1" applyBorder="1" applyAlignment="1">
      <alignment horizontal="center" vertical="center"/>
    </xf>
    <xf numFmtId="3" fontId="11" fillId="0" borderId="3" xfId="4" applyNumberFormat="1" applyFont="1" applyFill="1" applyBorder="1" applyAlignment="1">
      <alignment horizontal="right" vertical="center"/>
    </xf>
    <xf numFmtId="10" fontId="11" fillId="0" borderId="4" xfId="4" applyNumberFormat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41" fontId="12" fillId="3" borderId="6" xfId="2" applyFont="1" applyFill="1" applyBorder="1" applyAlignment="1">
      <alignment horizontal="center" vertical="center" wrapText="1"/>
    </xf>
    <xf numFmtId="10" fontId="10" fillId="3" borderId="6" xfId="4" applyNumberFormat="1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horizontal="center" vertical="center" wrapText="1"/>
    </xf>
    <xf numFmtId="41" fontId="7" fillId="0" borderId="0" xfId="1" applyNumberFormat="1" applyFont="1"/>
    <xf numFmtId="0" fontId="11" fillId="0" borderId="0" xfId="1" applyFont="1"/>
    <xf numFmtId="9" fontId="11" fillId="0" borderId="0" xfId="1" applyNumberFormat="1" applyFont="1"/>
    <xf numFmtId="41" fontId="10" fillId="3" borderId="11" xfId="2" applyFont="1" applyFill="1" applyBorder="1" applyAlignment="1">
      <alignment horizontal="center" vertical="center" wrapText="1"/>
    </xf>
    <xf numFmtId="165" fontId="10" fillId="3" borderId="11" xfId="3" applyNumberFormat="1" applyFont="1" applyFill="1" applyBorder="1" applyAlignment="1">
      <alignment horizontal="center" vertical="center" wrapText="1"/>
    </xf>
    <xf numFmtId="165" fontId="10" fillId="3" borderId="12" xfId="3" applyNumberFormat="1" applyFont="1" applyFill="1" applyBorder="1" applyAlignment="1">
      <alignment horizontal="center" vertical="center" wrapText="1"/>
    </xf>
    <xf numFmtId="10" fontId="9" fillId="0" borderId="0" xfId="1" applyNumberFormat="1" applyFont="1"/>
    <xf numFmtId="0" fontId="14" fillId="0" borderId="3" xfId="1" applyFont="1" applyBorder="1" applyAlignment="1">
      <alignment vertical="center" wrapText="1" readingOrder="1"/>
    </xf>
    <xf numFmtId="0" fontId="14" fillId="0" borderId="3" xfId="1" applyFont="1" applyBorder="1" applyAlignment="1">
      <alignment horizontal="left" vertical="center" wrapText="1" readingOrder="1"/>
    </xf>
    <xf numFmtId="41" fontId="11" fillId="4" borderId="3" xfId="2" applyFont="1" applyFill="1" applyBorder="1" applyAlignment="1">
      <alignment horizontal="center" vertical="center" wrapText="1"/>
    </xf>
    <xf numFmtId="41" fontId="11" fillId="4" borderId="3" xfId="2" applyFont="1" applyFill="1" applyBorder="1" applyAlignment="1">
      <alignment vertical="center"/>
    </xf>
    <xf numFmtId="10" fontId="11" fillId="4" borderId="3" xfId="4" applyNumberFormat="1" applyFont="1" applyFill="1" applyBorder="1" applyAlignment="1">
      <alignment horizontal="center" vertical="center"/>
    </xf>
    <xf numFmtId="167" fontId="1" fillId="0" borderId="0" xfId="1" applyNumberFormat="1"/>
    <xf numFmtId="0" fontId="11" fillId="4" borderId="0" xfId="1" applyFont="1" applyFill="1"/>
    <xf numFmtId="41" fontId="11" fillId="0" borderId="0" xfId="2" applyFont="1" applyFill="1"/>
    <xf numFmtId="41" fontId="10" fillId="3" borderId="6" xfId="2" applyFont="1" applyFill="1" applyBorder="1" applyAlignment="1">
      <alignment horizontal="center" vertical="center"/>
    </xf>
    <xf numFmtId="0" fontId="10" fillId="0" borderId="0" xfId="1" applyFont="1"/>
    <xf numFmtId="43" fontId="11" fillId="0" borderId="0" xfId="3" applyFont="1" applyFill="1"/>
    <xf numFmtId="43" fontId="11" fillId="0" borderId="0" xfId="1" applyNumberFormat="1" applyFont="1"/>
    <xf numFmtId="41" fontId="11" fillId="0" borderId="0" xfId="1" applyNumberFormat="1" applyFont="1"/>
    <xf numFmtId="41" fontId="10" fillId="3" borderId="2" xfId="2" applyFont="1" applyFill="1" applyBorder="1" applyAlignment="1">
      <alignment horizontal="center" vertical="center" wrapText="1"/>
    </xf>
    <xf numFmtId="41" fontId="10" fillId="3" borderId="3" xfId="2" applyFont="1" applyFill="1" applyBorder="1" applyAlignment="1">
      <alignment horizontal="center" vertical="center" wrapText="1"/>
    </xf>
    <xf numFmtId="41" fontId="10" fillId="2" borderId="3" xfId="2" applyFont="1" applyFill="1" applyBorder="1" applyAlignment="1">
      <alignment horizontal="center" vertical="center" wrapText="1"/>
    </xf>
    <xf numFmtId="41" fontId="10" fillId="3" borderId="4" xfId="2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vertical="center"/>
    </xf>
    <xf numFmtId="41" fontId="7" fillId="4" borderId="3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1" fontId="11" fillId="4" borderId="3" xfId="2" applyFont="1" applyFill="1" applyBorder="1" applyAlignment="1">
      <alignment horizontal="center" vertical="center"/>
    </xf>
    <xf numFmtId="0" fontId="16" fillId="4" borderId="5" xfId="1" applyFont="1" applyFill="1" applyBorder="1" applyAlignment="1">
      <alignment vertical="center"/>
    </xf>
    <xf numFmtId="41" fontId="12" fillId="4" borderId="6" xfId="2" applyFont="1" applyFill="1" applyBorder="1" applyAlignment="1">
      <alignment horizontal="center" vertical="center" wrapText="1"/>
    </xf>
    <xf numFmtId="41" fontId="16" fillId="4" borderId="6" xfId="1" applyNumberFormat="1" applyFont="1" applyFill="1" applyBorder="1" applyAlignment="1">
      <alignment vertical="center"/>
    </xf>
    <xf numFmtId="10" fontId="10" fillId="5" borderId="6" xfId="4" applyNumberFormat="1" applyFont="1" applyFill="1" applyBorder="1" applyAlignment="1">
      <alignment horizontal="center" vertical="center"/>
    </xf>
    <xf numFmtId="41" fontId="10" fillId="2" borderId="6" xfId="4" applyNumberFormat="1" applyFont="1" applyFill="1" applyBorder="1" applyAlignment="1">
      <alignment horizontal="center" vertical="center"/>
    </xf>
    <xf numFmtId="10" fontId="10" fillId="5" borderId="16" xfId="4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43" fontId="11" fillId="0" borderId="0" xfId="3" applyFont="1" applyFill="1" applyBorder="1"/>
    <xf numFmtId="41" fontId="14" fillId="4" borderId="0" xfId="1" applyNumberFormat="1" applyFont="1" applyFill="1" applyAlignment="1">
      <alignment vertical="center"/>
    </xf>
    <xf numFmtId="41" fontId="7" fillId="4" borderId="0" xfId="2" applyFont="1" applyFill="1" applyBorder="1" applyAlignment="1">
      <alignment horizontal="center" vertical="center" wrapText="1"/>
    </xf>
    <xf numFmtId="10" fontId="10" fillId="3" borderId="16" xfId="4" applyNumberFormat="1" applyFont="1" applyFill="1" applyBorder="1" applyAlignment="1">
      <alignment horizontal="center" vertical="center"/>
    </xf>
    <xf numFmtId="41" fontId="10" fillId="3" borderId="10" xfId="2" applyFont="1" applyFill="1" applyBorder="1" applyAlignment="1">
      <alignment horizontal="center" vertical="center" wrapText="1"/>
    </xf>
    <xf numFmtId="165" fontId="10" fillId="2" borderId="11" xfId="3" applyNumberFormat="1" applyFont="1" applyFill="1" applyBorder="1" applyAlignment="1">
      <alignment horizontal="center" vertical="center" wrapText="1"/>
    </xf>
    <xf numFmtId="166" fontId="10" fillId="3" borderId="11" xfId="3" applyNumberFormat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top" wrapText="1"/>
    </xf>
    <xf numFmtId="0" fontId="8" fillId="4" borderId="18" xfId="1" applyFont="1" applyFill="1" applyBorder="1" applyAlignment="1">
      <alignment horizontal="center" vertical="top" wrapText="1"/>
    </xf>
    <xf numFmtId="0" fontId="8" fillId="4" borderId="19" xfId="1" applyFont="1" applyFill="1" applyBorder="1" applyAlignment="1">
      <alignment horizontal="center" vertical="top" wrapText="1"/>
    </xf>
    <xf numFmtId="0" fontId="13" fillId="0" borderId="7" xfId="1" applyFont="1" applyBorder="1" applyAlignment="1">
      <alignment horizontal="center" wrapText="1"/>
    </xf>
    <xf numFmtId="0" fontId="13" fillId="0" borderId="8" xfId="1" applyFont="1" applyBorder="1" applyAlignment="1">
      <alignment horizontal="center" wrapText="1"/>
    </xf>
    <xf numFmtId="0" fontId="13" fillId="0" borderId="9" xfId="1" applyFont="1" applyBorder="1" applyAlignment="1">
      <alignment horizont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41" fontId="15" fillId="3" borderId="13" xfId="2" applyFont="1" applyFill="1" applyBorder="1" applyAlignment="1">
      <alignment horizontal="center" vertical="center" wrapText="1"/>
    </xf>
    <xf numFmtId="41" fontId="15" fillId="3" borderId="14" xfId="2" applyFont="1" applyFill="1" applyBorder="1" applyAlignment="1">
      <alignment horizontal="center" vertical="center" wrapText="1"/>
    </xf>
    <xf numFmtId="41" fontId="15" fillId="3" borderId="15" xfId="2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lef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4" fontId="3" fillId="2" borderId="20" xfId="0" applyNumberFormat="1" applyFont="1" applyFill="1" applyBorder="1" applyAlignment="1">
      <alignment horizontal="right" vertical="center" wrapText="1" readingOrder="1"/>
    </xf>
    <xf numFmtId="164" fontId="4" fillId="0" borderId="0" xfId="0" applyNumberFormat="1" applyFont="1" applyFill="1" applyBorder="1" applyAlignment="1">
      <alignment horizontal="right" vertical="center" wrapText="1" readingOrder="1"/>
    </xf>
    <xf numFmtId="7" fontId="2" fillId="0" borderId="0" xfId="0" applyNumberFormat="1" applyFont="1" applyFill="1" applyBorder="1"/>
  </cellXfs>
  <cellStyles count="5">
    <cellStyle name="Millares [0] 2" xfId="2"/>
    <cellStyle name="Millares 2" xfId="3"/>
    <cellStyle name="Normal" xfId="0" builtinId="0"/>
    <cellStyle name="Normal 2" xfId="1"/>
    <cellStyle name="Porcentaje 2" xfId="4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baseColWidth="10" defaultColWidth="11.42578125" defaultRowHeight="12" x14ac:dyDescent="0.2"/>
  <cols>
    <col min="1" max="1" width="31.28515625" style="9" customWidth="1"/>
    <col min="2" max="2" width="16.28515625" style="9" customWidth="1"/>
    <col min="3" max="3" width="15.5703125" style="9" customWidth="1"/>
    <col min="4" max="4" width="16.5703125" style="9" customWidth="1"/>
    <col min="5" max="5" width="14" style="9" customWidth="1"/>
    <col min="6" max="6" width="19.28515625" style="9" customWidth="1"/>
    <col min="7" max="7" width="12.7109375" style="9" customWidth="1"/>
    <col min="8" max="8" width="16" style="9" customWidth="1"/>
    <col min="9" max="9" width="12.7109375" style="9" customWidth="1"/>
    <col min="10" max="10" width="15.85546875" style="9" customWidth="1"/>
    <col min="11" max="11" width="11.85546875" style="9" customWidth="1"/>
    <col min="12" max="12" width="3" style="9" customWidth="1"/>
    <col min="13" max="16384" width="11.42578125" style="9"/>
  </cols>
  <sheetData>
    <row r="1" spans="1:14" ht="12.75" thickBot="1" x14ac:dyDescent="0.25"/>
    <row r="2" spans="1:14" ht="39.75" customHeight="1" thickBot="1" x14ac:dyDescent="0.25">
      <c r="A2" s="65" t="s">
        <v>113</v>
      </c>
      <c r="B2" s="66"/>
      <c r="C2" s="66"/>
      <c r="D2" s="66"/>
      <c r="E2" s="66"/>
      <c r="F2" s="66"/>
      <c r="G2" s="66"/>
      <c r="H2" s="66"/>
      <c r="I2" s="66"/>
      <c r="J2" s="66"/>
      <c r="K2" s="67"/>
      <c r="M2" s="10"/>
      <c r="N2" s="11"/>
    </row>
    <row r="3" spans="1:14" ht="32.25" customHeight="1" x14ac:dyDescent="0.2">
      <c r="A3" s="62" t="s">
        <v>7</v>
      </c>
      <c r="B3" s="26" t="s">
        <v>85</v>
      </c>
      <c r="C3" s="26" t="s">
        <v>86</v>
      </c>
      <c r="D3" s="27" t="s">
        <v>87</v>
      </c>
      <c r="E3" s="63" t="s">
        <v>88</v>
      </c>
      <c r="F3" s="26" t="s">
        <v>89</v>
      </c>
      <c r="G3" s="64" t="s">
        <v>90</v>
      </c>
      <c r="H3" s="64" t="s">
        <v>91</v>
      </c>
      <c r="I3" s="64" t="s">
        <v>92</v>
      </c>
      <c r="J3" s="26" t="s">
        <v>93</v>
      </c>
      <c r="K3" s="28" t="s">
        <v>94</v>
      </c>
      <c r="N3" s="12"/>
    </row>
    <row r="4" spans="1:14" ht="36.75" customHeight="1" x14ac:dyDescent="0.2">
      <c r="A4" s="13" t="s">
        <v>95</v>
      </c>
      <c r="B4" s="14">
        <f>+'3.EJECUCION RUBROS'!T12</f>
        <v>18133000000</v>
      </c>
      <c r="C4" s="14">
        <f>+'3.EJECUCION RUBROS'!V12</f>
        <v>8919200000</v>
      </c>
      <c r="D4" s="15">
        <f>+C4/B4</f>
        <v>0.49187668890972258</v>
      </c>
      <c r="E4" s="16">
        <f>+B4-C4</f>
        <v>9213800000</v>
      </c>
      <c r="F4" s="14">
        <f>+'3.EJECUCION RUBROS'!X12</f>
        <v>3592003163</v>
      </c>
      <c r="G4" s="15">
        <f>+F4/B4</f>
        <v>0.19809205112226327</v>
      </c>
      <c r="H4" s="17">
        <f>+'3.EJECUCION RUBROS'!Y12</f>
        <v>3519267169</v>
      </c>
      <c r="I4" s="15">
        <f>H4/B4</f>
        <v>0.19408080124634644</v>
      </c>
      <c r="J4" s="14">
        <f>+'3.EJECUCION RUBROS'!AA12</f>
        <v>3306044747</v>
      </c>
      <c r="K4" s="18">
        <f>+J4/B4</f>
        <v>0.18232199564330226</v>
      </c>
    </row>
    <row r="5" spans="1:14" ht="33" customHeight="1" x14ac:dyDescent="0.2">
      <c r="A5" s="13" t="s">
        <v>96</v>
      </c>
      <c r="B5" s="14">
        <f>+'3.EJECUCION RUBROS'!T15</f>
        <v>4098000000</v>
      </c>
      <c r="C5" s="14">
        <f>+'3.EJECUCION RUBROS'!V15</f>
        <v>2590797536</v>
      </c>
      <c r="D5" s="15">
        <f>+C5/B5</f>
        <v>0.63221023328452908</v>
      </c>
      <c r="E5" s="16">
        <f>+B5-C5</f>
        <v>1507202464</v>
      </c>
      <c r="F5" s="14">
        <f>+'3.EJECUCION RUBROS'!X15</f>
        <v>1474647558.54</v>
      </c>
      <c r="G5" s="15">
        <f>+F5/B5</f>
        <v>0.35984567070278184</v>
      </c>
      <c r="H5" s="17">
        <f>+'3.EJECUCION RUBROS'!Y15</f>
        <v>378707445.83999997</v>
      </c>
      <c r="I5" s="15">
        <f t="shared" ref="I5:I7" si="0">H5/B5</f>
        <v>9.2412749106881395E-2</v>
      </c>
      <c r="J5" s="14">
        <f>+'3.EJECUCION RUBROS'!AA15</f>
        <v>378707445.83999997</v>
      </c>
      <c r="K5" s="18">
        <f t="shared" ref="K5:K7" si="1">+J5/B5</f>
        <v>9.2412749106881395E-2</v>
      </c>
    </row>
    <row r="6" spans="1:14" ht="30.75" customHeight="1" x14ac:dyDescent="0.2">
      <c r="A6" s="13" t="s">
        <v>97</v>
      </c>
      <c r="B6" s="14">
        <f>+'3.EJECUCION RUBROS'!T18</f>
        <v>1124000000</v>
      </c>
      <c r="C6" s="14">
        <f>+'3.EJECUCION RUBROS'!V18</f>
        <v>44000000</v>
      </c>
      <c r="D6" s="15">
        <f>+C6/B6</f>
        <v>3.9145907473309607E-2</v>
      </c>
      <c r="E6" s="16">
        <f>+B6-C6</f>
        <v>1080000000</v>
      </c>
      <c r="F6" s="14">
        <f>+'3.EJECUCION RUBROS'!X18</f>
        <v>15170038</v>
      </c>
      <c r="G6" s="15">
        <f>+F6/B6</f>
        <v>1.3496475088967971E-2</v>
      </c>
      <c r="H6" s="17">
        <f>+'3.EJECUCION RUBROS'!Y18</f>
        <v>12328266</v>
      </c>
      <c r="I6" s="15">
        <f t="shared" si="0"/>
        <v>1.0968208185053381E-2</v>
      </c>
      <c r="J6" s="14">
        <f>+'3.EJECUCION RUBROS'!AA18</f>
        <v>12328266</v>
      </c>
      <c r="K6" s="18">
        <f t="shared" si="1"/>
        <v>1.0968208185053381E-2</v>
      </c>
      <c r="L6" s="12"/>
    </row>
    <row r="7" spans="1:14" ht="30.75" customHeight="1" x14ac:dyDescent="0.2">
      <c r="A7" s="13" t="s">
        <v>98</v>
      </c>
      <c r="B7" s="14">
        <f>+'3.EJECUCION RUBROS'!T22</f>
        <v>652000000</v>
      </c>
      <c r="C7" s="14">
        <f>+'3.EJECUCION RUBROS'!V22</f>
        <v>0</v>
      </c>
      <c r="D7" s="15">
        <f>+C7/B7</f>
        <v>0</v>
      </c>
      <c r="E7" s="16">
        <f>+B7-C7</f>
        <v>652000000</v>
      </c>
      <c r="F7" s="14">
        <f>+'3.EJECUCION RUBROS'!X22</f>
        <v>0</v>
      </c>
      <c r="G7" s="15">
        <f>+F7/B7</f>
        <v>0</v>
      </c>
      <c r="H7" s="17">
        <f>+'3.EJECUCION RUBROS'!Y22</f>
        <v>0</v>
      </c>
      <c r="I7" s="15">
        <f t="shared" si="0"/>
        <v>0</v>
      </c>
      <c r="J7" s="14">
        <f>+'3.EJECUCION RUBROS'!AA22</f>
        <v>0</v>
      </c>
      <c r="K7" s="18">
        <f t="shared" si="1"/>
        <v>0</v>
      </c>
    </row>
    <row r="8" spans="1:14" ht="26.25" customHeight="1" thickBot="1" x14ac:dyDescent="0.25">
      <c r="A8" s="19" t="s">
        <v>99</v>
      </c>
      <c r="B8" s="20">
        <f>SUM(B4:B7)</f>
        <v>24007000000</v>
      </c>
      <c r="C8" s="20">
        <f>SUM(C4:C7)</f>
        <v>11553997536</v>
      </c>
      <c r="D8" s="21">
        <f>+C8/B8</f>
        <v>0.48127619177739828</v>
      </c>
      <c r="E8" s="20">
        <f>SUM(E4:E7)</f>
        <v>12453002464</v>
      </c>
      <c r="F8" s="20">
        <f>SUM(F4:F7)</f>
        <v>5081820759.54</v>
      </c>
      <c r="G8" s="21">
        <f>+F8/B8</f>
        <v>0.21168079141667015</v>
      </c>
      <c r="H8" s="20">
        <f>SUM(H4:H7)</f>
        <v>3910302880.8400002</v>
      </c>
      <c r="I8" s="21">
        <f>H8/B8</f>
        <v>0.16288177951597452</v>
      </c>
      <c r="J8" s="20">
        <f>SUM(J4:J7)</f>
        <v>3697080458.8400002</v>
      </c>
      <c r="K8" s="61">
        <f>+J8/B8</f>
        <v>0.15400010242179366</v>
      </c>
    </row>
    <row r="11" spans="1:14" x14ac:dyDescent="0.2">
      <c r="B11" s="22"/>
      <c r="E11" s="23"/>
    </row>
    <row r="12" spans="1:14" x14ac:dyDescent="0.2">
      <c r="B12" s="23"/>
      <c r="C12" s="23"/>
      <c r="F12" s="23"/>
      <c r="H12" s="23"/>
      <c r="J12" s="23"/>
    </row>
    <row r="13" spans="1:14" x14ac:dyDescent="0.2">
      <c r="B13" s="23"/>
      <c r="C13" s="9" t="s">
        <v>117</v>
      </c>
    </row>
    <row r="63" spans="2:2" x14ac:dyDescent="0.2">
      <c r="B63" s="9" t="s">
        <v>100</v>
      </c>
    </row>
    <row r="73" spans="1:1" x14ac:dyDescent="0.2">
      <c r="A73" s="9" t="s">
        <v>101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zoomScale="90" zoomScaleNormal="90" workbookViewId="0">
      <selection activeCell="K8" sqref="K8"/>
    </sheetView>
  </sheetViews>
  <sheetFormatPr baseColWidth="10" defaultColWidth="11.42578125" defaultRowHeight="12" x14ac:dyDescent="0.2"/>
  <cols>
    <col min="1" max="1" width="13.5703125" style="24" customWidth="1"/>
    <col min="2" max="2" width="54" style="24" customWidth="1"/>
    <col min="3" max="3" width="17.85546875" style="24" customWidth="1"/>
    <col min="4" max="4" width="16.42578125" style="24" customWidth="1"/>
    <col min="5" max="5" width="12.28515625" style="24" customWidth="1"/>
    <col min="6" max="6" width="17.140625" style="24" customWidth="1"/>
    <col min="7" max="7" width="18.42578125" style="24" customWidth="1"/>
    <col min="8" max="8" width="12" style="24" customWidth="1"/>
    <col min="9" max="9" width="16" style="24" customWidth="1"/>
    <col min="10" max="10" width="12" style="24" customWidth="1"/>
    <col min="11" max="11" width="16.140625" style="24" customWidth="1"/>
    <col min="12" max="12" width="11.5703125" style="24" customWidth="1"/>
    <col min="13" max="13" width="5.7109375" style="24" customWidth="1"/>
    <col min="14" max="15" width="11.42578125" style="24"/>
    <col min="16" max="16" width="12" style="24" bestFit="1" customWidth="1"/>
    <col min="17" max="16384" width="11.42578125" style="24"/>
  </cols>
  <sheetData>
    <row r="1" spans="1:15" ht="12.75" thickBot="1" x14ac:dyDescent="0.25"/>
    <row r="2" spans="1:15" ht="54" customHeight="1" thickBot="1" x14ac:dyDescent="0.3">
      <c r="A2" s="68" t="s">
        <v>114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  <c r="O2" s="25"/>
    </row>
    <row r="3" spans="1:15" ht="24" x14ac:dyDescent="0.2">
      <c r="A3" s="71" t="s">
        <v>102</v>
      </c>
      <c r="B3" s="72"/>
      <c r="C3" s="26" t="s">
        <v>85</v>
      </c>
      <c r="D3" s="26" t="s">
        <v>86</v>
      </c>
      <c r="E3" s="27" t="s">
        <v>87</v>
      </c>
      <c r="F3" s="27" t="s">
        <v>88</v>
      </c>
      <c r="G3" s="26" t="s">
        <v>89</v>
      </c>
      <c r="H3" s="27" t="s">
        <v>90</v>
      </c>
      <c r="I3" s="26" t="s">
        <v>91</v>
      </c>
      <c r="J3" s="27" t="s">
        <v>92</v>
      </c>
      <c r="K3" s="26" t="s">
        <v>93</v>
      </c>
      <c r="L3" s="28" t="s">
        <v>94</v>
      </c>
      <c r="O3" s="29"/>
    </row>
    <row r="4" spans="1:15" s="36" customFormat="1" ht="64.5" customHeight="1" x14ac:dyDescent="0.25">
      <c r="A4" s="30" t="s">
        <v>103</v>
      </c>
      <c r="B4" s="31" t="s">
        <v>104</v>
      </c>
      <c r="C4" s="32">
        <f>+'3.EJECUCION RUBROS'!T24</f>
        <v>11009975000</v>
      </c>
      <c r="D4" s="33">
        <f>+'3.EJECUCION RUBROS'!V24</f>
        <v>10077011059</v>
      </c>
      <c r="E4" s="34">
        <f>+D4/C4</f>
        <v>0.91526193828777991</v>
      </c>
      <c r="F4" s="16">
        <f>+C4-D4</f>
        <v>932963941</v>
      </c>
      <c r="G4" s="33">
        <f>+'3.EJECUCION RUBROS'!X24</f>
        <v>8391070837</v>
      </c>
      <c r="H4" s="34">
        <f t="shared" ref="H4:H8" si="0">+G4/C4</f>
        <v>0.76213350502612409</v>
      </c>
      <c r="I4" s="33">
        <f>+'3.EJECUCION RUBROS'!Y24</f>
        <v>722204410.01999998</v>
      </c>
      <c r="J4" s="34">
        <f>I4/C4</f>
        <v>6.5595463206773855E-2</v>
      </c>
      <c r="K4" s="33">
        <f>+'3.EJECUCION RUBROS'!AA24</f>
        <v>722204410.01999998</v>
      </c>
      <c r="L4" s="34">
        <f>+K4/C4</f>
        <v>6.5595463206773855E-2</v>
      </c>
      <c r="M4" s="35"/>
    </row>
    <row r="5" spans="1:15" s="36" customFormat="1" ht="48" x14ac:dyDescent="0.2">
      <c r="A5" s="30" t="s">
        <v>105</v>
      </c>
      <c r="B5" s="31" t="s">
        <v>106</v>
      </c>
      <c r="C5" s="32">
        <f>+'3.EJECUCION RUBROS'!T25</f>
        <v>1271127010</v>
      </c>
      <c r="D5" s="33">
        <f>+'3.EJECUCION RUBROS'!V25</f>
        <v>979038326</v>
      </c>
      <c r="E5" s="34">
        <f>+D5/C5</f>
        <v>0.77021282554604831</v>
      </c>
      <c r="F5" s="16">
        <f>+C5-D5</f>
        <v>292088684</v>
      </c>
      <c r="G5" s="33">
        <f>+'3.EJECUCION RUBROS'!X25</f>
        <v>826173963</v>
      </c>
      <c r="H5" s="34">
        <f t="shared" si="0"/>
        <v>0.64995390429159394</v>
      </c>
      <c r="I5" s="33">
        <f>+'3.EJECUCION RUBROS'!Y25</f>
        <v>77467546</v>
      </c>
      <c r="J5" s="34">
        <f t="shared" ref="J5:J6" si="1">I5/C5</f>
        <v>6.0943985448000199E-2</v>
      </c>
      <c r="K5" s="33">
        <f>+'3.EJECUCION RUBROS'!AA25</f>
        <v>72989419</v>
      </c>
      <c r="L5" s="34">
        <f t="shared" ref="L5:L8" si="2">+K5/C5</f>
        <v>5.7421027502200586E-2</v>
      </c>
      <c r="M5" s="37"/>
    </row>
    <row r="6" spans="1:15" s="36" customFormat="1" ht="48" x14ac:dyDescent="0.2">
      <c r="A6" s="30" t="s">
        <v>105</v>
      </c>
      <c r="B6" s="31" t="s">
        <v>107</v>
      </c>
      <c r="C6" s="32">
        <f>+'3.EJECUCION RUBROS'!T26</f>
        <v>4818705038</v>
      </c>
      <c r="D6" s="33">
        <f>+'3.EJECUCION RUBROS'!V26</f>
        <v>4122772084</v>
      </c>
      <c r="E6" s="34">
        <f>+D6/C6</f>
        <v>0.8555767683408888</v>
      </c>
      <c r="F6" s="16">
        <f>+C6-D6</f>
        <v>695932954</v>
      </c>
      <c r="G6" s="33">
        <f>+'3.EJECUCION RUBROS'!X26</f>
        <v>3566679242</v>
      </c>
      <c r="H6" s="34">
        <f t="shared" si="0"/>
        <v>0.74017380476152728</v>
      </c>
      <c r="I6" s="33">
        <f>+'3.EJECUCION RUBROS'!Y26</f>
        <v>283692255.99000001</v>
      </c>
      <c r="J6" s="34">
        <f t="shared" si="1"/>
        <v>5.8873131630349025E-2</v>
      </c>
      <c r="K6" s="33">
        <f>+'3.EJECUCION RUBROS'!AA26</f>
        <v>283692255.99000001</v>
      </c>
      <c r="L6" s="34">
        <f t="shared" si="2"/>
        <v>5.8873131630349025E-2</v>
      </c>
      <c r="M6" s="37"/>
    </row>
    <row r="7" spans="1:15" s="36" customFormat="1" ht="56.25" customHeight="1" x14ac:dyDescent="0.2">
      <c r="A7" s="30" t="s">
        <v>108</v>
      </c>
      <c r="B7" s="31" t="s">
        <v>109</v>
      </c>
      <c r="C7" s="32">
        <f>+'3.EJECUCION RUBROS'!T27</f>
        <v>7820646847</v>
      </c>
      <c r="D7" s="33">
        <f>+'3.EJECUCION RUBROS'!V27</f>
        <v>2623951777</v>
      </c>
      <c r="E7" s="34">
        <f>+D7/C7</f>
        <v>0.3355159526230938</v>
      </c>
      <c r="F7" s="16">
        <f>+C7-D7</f>
        <v>5196695070</v>
      </c>
      <c r="G7" s="33">
        <f>+'3.EJECUCION RUBROS'!X27</f>
        <v>2155177610</v>
      </c>
      <c r="H7" s="34">
        <f t="shared" si="0"/>
        <v>0.27557536507695984</v>
      </c>
      <c r="I7" s="33">
        <f>+'3.EJECUCION RUBROS'!Y27</f>
        <v>762877265</v>
      </c>
      <c r="J7" s="34">
        <f>I7/C7</f>
        <v>9.7546568707758449E-2</v>
      </c>
      <c r="K7" s="33">
        <f>+'3.EJECUCION RUBROS'!AA27</f>
        <v>762877265</v>
      </c>
      <c r="L7" s="34">
        <f t="shared" si="2"/>
        <v>9.7546568707758449E-2</v>
      </c>
      <c r="M7" s="37"/>
    </row>
    <row r="8" spans="1:15" s="39" customFormat="1" ht="39" customHeight="1" thickBot="1" x14ac:dyDescent="0.25">
      <c r="A8" s="73" t="s">
        <v>99</v>
      </c>
      <c r="B8" s="74"/>
      <c r="C8" s="38">
        <f>SUM(C4:C7)</f>
        <v>24920453895</v>
      </c>
      <c r="D8" s="38">
        <f>SUM(D4:D7)</f>
        <v>17802773246</v>
      </c>
      <c r="E8" s="21">
        <f t="shared" ref="E8" si="3">+D8/C8</f>
        <v>0.7143839883900317</v>
      </c>
      <c r="F8" s="38">
        <f>SUM(F4:F7)</f>
        <v>7117680649</v>
      </c>
      <c r="G8" s="38">
        <f>SUM(G4:G7)</f>
        <v>14939101652</v>
      </c>
      <c r="H8" s="21">
        <f t="shared" si="0"/>
        <v>0.59947149096659746</v>
      </c>
      <c r="I8" s="38">
        <f>SUM(I4:I7)</f>
        <v>1846241477.01</v>
      </c>
      <c r="J8" s="21">
        <f t="shared" ref="J8" si="4">I8/C8</f>
        <v>7.4085387240094655E-2</v>
      </c>
      <c r="K8" s="38">
        <f>SUM(K4:K7)</f>
        <v>1841763350.01</v>
      </c>
      <c r="L8" s="21">
        <f t="shared" si="2"/>
        <v>7.3905690392723086E-2</v>
      </c>
    </row>
    <row r="9" spans="1:15" x14ac:dyDescent="0.2">
      <c r="C9" s="40"/>
      <c r="D9" s="40"/>
      <c r="E9" s="40"/>
      <c r="F9" s="40"/>
      <c r="G9" s="40"/>
      <c r="H9" s="40"/>
    </row>
    <row r="10" spans="1:15" x14ac:dyDescent="0.2">
      <c r="C10" s="40"/>
      <c r="D10" s="40"/>
      <c r="E10" s="40"/>
      <c r="F10" s="40"/>
      <c r="G10" s="40"/>
      <c r="H10" s="40"/>
    </row>
    <row r="11" spans="1:15" x14ac:dyDescent="0.2">
      <c r="G11" s="40"/>
      <c r="H11" s="40"/>
      <c r="I11" s="40"/>
      <c r="J11" s="40"/>
      <c r="K11" s="40"/>
      <c r="L11" s="40"/>
    </row>
    <row r="12" spans="1:15" x14ac:dyDescent="0.2"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spans="1:15" x14ac:dyDescent="0.2">
      <c r="L13" s="40"/>
      <c r="M13" s="40"/>
      <c r="N13" s="40"/>
      <c r="O13" s="40"/>
    </row>
    <row r="14" spans="1:15" x14ac:dyDescent="0.2">
      <c r="C14" s="41"/>
      <c r="D14" s="41"/>
      <c r="G14" s="41"/>
      <c r="I14" s="41"/>
      <c r="K14" s="41"/>
    </row>
    <row r="15" spans="1:15" x14ac:dyDescent="0.2">
      <c r="C15" s="42"/>
      <c r="D15" s="42"/>
      <c r="E15" s="42"/>
      <c r="F15" s="42"/>
      <c r="G15" s="42"/>
      <c r="H15" s="42"/>
      <c r="I15" s="42"/>
      <c r="J15" s="42"/>
      <c r="K15" s="42"/>
      <c r="L15" s="42"/>
    </row>
  </sheetData>
  <mergeCells count="3">
    <mergeCell ref="A2:L2"/>
    <mergeCell ref="A3:B3"/>
    <mergeCell ref="A8:B8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topLeftCell="A19" zoomScaleNormal="100" workbookViewId="0">
      <selection activeCell="Q29" sqref="Q2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2024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116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78" t="s">
        <v>24</v>
      </c>
      <c r="U4" s="1" t="s">
        <v>25</v>
      </c>
      <c r="V4" s="78" t="s">
        <v>26</v>
      </c>
      <c r="W4" s="1" t="s">
        <v>27</v>
      </c>
      <c r="X4" s="78" t="s">
        <v>28</v>
      </c>
      <c r="Y4" s="78" t="s">
        <v>29</v>
      </c>
      <c r="Z4" s="1" t="s">
        <v>30</v>
      </c>
      <c r="AA4" s="78" t="s">
        <v>31</v>
      </c>
    </row>
    <row r="5" spans="1:27" ht="22.5" x14ac:dyDescent="0.25">
      <c r="A5" s="3" t="s">
        <v>32</v>
      </c>
      <c r="B5" s="4" t="s">
        <v>33</v>
      </c>
      <c r="C5" s="5" t="s">
        <v>34</v>
      </c>
      <c r="D5" s="3" t="s">
        <v>35</v>
      </c>
      <c r="E5" s="3" t="s">
        <v>36</v>
      </c>
      <c r="F5" s="3" t="s">
        <v>36</v>
      </c>
      <c r="G5" s="3" t="s">
        <v>36</v>
      </c>
      <c r="H5" s="3"/>
      <c r="I5" s="3"/>
      <c r="J5" s="3"/>
      <c r="K5" s="3"/>
      <c r="L5" s="3"/>
      <c r="M5" s="3" t="s">
        <v>37</v>
      </c>
      <c r="N5" s="3" t="s">
        <v>38</v>
      </c>
      <c r="O5" s="3" t="s">
        <v>39</v>
      </c>
      <c r="P5" s="4" t="s">
        <v>40</v>
      </c>
      <c r="Q5" s="6">
        <v>5330000000</v>
      </c>
      <c r="R5" s="6">
        <v>0</v>
      </c>
      <c r="S5" s="6">
        <v>0</v>
      </c>
      <c r="T5" s="6">
        <v>5330000000</v>
      </c>
      <c r="U5" s="6">
        <v>0</v>
      </c>
      <c r="V5" s="6">
        <v>0</v>
      </c>
      <c r="W5" s="6">
        <v>5330000000</v>
      </c>
      <c r="X5" s="6">
        <v>0</v>
      </c>
      <c r="Y5" s="6">
        <v>0</v>
      </c>
      <c r="Z5" s="6">
        <v>0</v>
      </c>
      <c r="AA5" s="6">
        <v>0</v>
      </c>
    </row>
    <row r="6" spans="1:27" ht="22.5" x14ac:dyDescent="0.25">
      <c r="A6" s="3" t="s">
        <v>32</v>
      </c>
      <c r="B6" s="4" t="s">
        <v>33</v>
      </c>
      <c r="C6" s="5" t="s">
        <v>34</v>
      </c>
      <c r="D6" s="3" t="s">
        <v>35</v>
      </c>
      <c r="E6" s="3" t="s">
        <v>36</v>
      </c>
      <c r="F6" s="3" t="s">
        <v>36</v>
      </c>
      <c r="G6" s="3" t="s">
        <v>36</v>
      </c>
      <c r="H6" s="3"/>
      <c r="I6" s="3"/>
      <c r="J6" s="3"/>
      <c r="K6" s="3"/>
      <c r="L6" s="3"/>
      <c r="M6" s="3" t="s">
        <v>37</v>
      </c>
      <c r="N6" s="3" t="s">
        <v>41</v>
      </c>
      <c r="O6" s="3" t="s">
        <v>39</v>
      </c>
      <c r="P6" s="4" t="s">
        <v>40</v>
      </c>
      <c r="Q6" s="6">
        <v>5330000000</v>
      </c>
      <c r="R6" s="6">
        <v>0</v>
      </c>
      <c r="S6" s="6">
        <v>0</v>
      </c>
      <c r="T6" s="6">
        <v>5330000000</v>
      </c>
      <c r="U6" s="6">
        <v>0</v>
      </c>
      <c r="V6" s="6">
        <v>4264000000</v>
      </c>
      <c r="W6" s="6">
        <v>1066000000</v>
      </c>
      <c r="X6" s="6">
        <v>2289631975</v>
      </c>
      <c r="Y6" s="6">
        <v>2289631975</v>
      </c>
      <c r="Z6" s="6">
        <v>2289631975</v>
      </c>
      <c r="AA6" s="6">
        <v>2289631975</v>
      </c>
    </row>
    <row r="7" spans="1:27" ht="22.5" x14ac:dyDescent="0.25">
      <c r="A7" s="3" t="s">
        <v>32</v>
      </c>
      <c r="B7" s="4" t="s">
        <v>33</v>
      </c>
      <c r="C7" s="5" t="s">
        <v>42</v>
      </c>
      <c r="D7" s="3" t="s">
        <v>35</v>
      </c>
      <c r="E7" s="3" t="s">
        <v>36</v>
      </c>
      <c r="F7" s="3" t="s">
        <v>36</v>
      </c>
      <c r="G7" s="3" t="s">
        <v>43</v>
      </c>
      <c r="H7" s="3"/>
      <c r="I7" s="3"/>
      <c r="J7" s="3"/>
      <c r="K7" s="3"/>
      <c r="L7" s="3"/>
      <c r="M7" s="3" t="s">
        <v>37</v>
      </c>
      <c r="N7" s="3" t="s">
        <v>38</v>
      </c>
      <c r="O7" s="3" t="s">
        <v>39</v>
      </c>
      <c r="P7" s="4" t="s">
        <v>44</v>
      </c>
      <c r="Q7" s="6">
        <v>1963000000</v>
      </c>
      <c r="R7" s="6">
        <v>0</v>
      </c>
      <c r="S7" s="6">
        <v>0</v>
      </c>
      <c r="T7" s="6">
        <v>1963000000</v>
      </c>
      <c r="U7" s="6">
        <v>0</v>
      </c>
      <c r="V7" s="6">
        <v>1373863621</v>
      </c>
      <c r="W7" s="6">
        <v>589136379</v>
      </c>
      <c r="X7" s="6">
        <v>70191901</v>
      </c>
      <c r="Y7" s="6">
        <v>70191901</v>
      </c>
      <c r="Z7" s="6">
        <v>70191901</v>
      </c>
      <c r="AA7" s="6">
        <v>70191901</v>
      </c>
    </row>
    <row r="8" spans="1:27" ht="22.5" x14ac:dyDescent="0.25">
      <c r="A8" s="3" t="s">
        <v>32</v>
      </c>
      <c r="B8" s="4" t="s">
        <v>33</v>
      </c>
      <c r="C8" s="5" t="s">
        <v>42</v>
      </c>
      <c r="D8" s="3" t="s">
        <v>35</v>
      </c>
      <c r="E8" s="3" t="s">
        <v>36</v>
      </c>
      <c r="F8" s="3" t="s">
        <v>36</v>
      </c>
      <c r="G8" s="3" t="s">
        <v>43</v>
      </c>
      <c r="H8" s="3"/>
      <c r="I8" s="3"/>
      <c r="J8" s="3"/>
      <c r="K8" s="3"/>
      <c r="L8" s="3"/>
      <c r="M8" s="3" t="s">
        <v>37</v>
      </c>
      <c r="N8" s="3" t="s">
        <v>41</v>
      </c>
      <c r="O8" s="3" t="s">
        <v>39</v>
      </c>
      <c r="P8" s="4" t="s">
        <v>44</v>
      </c>
      <c r="Q8" s="6">
        <v>1963000000</v>
      </c>
      <c r="R8" s="6">
        <v>0</v>
      </c>
      <c r="S8" s="6">
        <v>0</v>
      </c>
      <c r="T8" s="6">
        <v>1963000000</v>
      </c>
      <c r="U8" s="6">
        <v>0</v>
      </c>
      <c r="V8" s="6">
        <v>1766936379</v>
      </c>
      <c r="W8" s="6">
        <v>196063621</v>
      </c>
      <c r="X8" s="6">
        <v>904101586</v>
      </c>
      <c r="Y8" s="6">
        <v>832236787</v>
      </c>
      <c r="Z8" s="6">
        <v>832236787</v>
      </c>
      <c r="AA8" s="6">
        <v>619014365</v>
      </c>
    </row>
    <row r="9" spans="1:27" ht="33.75" x14ac:dyDescent="0.25">
      <c r="A9" s="3" t="s">
        <v>32</v>
      </c>
      <c r="B9" s="4" t="s">
        <v>33</v>
      </c>
      <c r="C9" s="5" t="s">
        <v>45</v>
      </c>
      <c r="D9" s="3" t="s">
        <v>35</v>
      </c>
      <c r="E9" s="3" t="s">
        <v>36</v>
      </c>
      <c r="F9" s="3" t="s">
        <v>36</v>
      </c>
      <c r="G9" s="3" t="s">
        <v>46</v>
      </c>
      <c r="H9" s="3"/>
      <c r="I9" s="3"/>
      <c r="J9" s="3"/>
      <c r="K9" s="3"/>
      <c r="L9" s="3"/>
      <c r="M9" s="3" t="s">
        <v>37</v>
      </c>
      <c r="N9" s="3" t="s">
        <v>38</v>
      </c>
      <c r="O9" s="3" t="s">
        <v>39</v>
      </c>
      <c r="P9" s="4" t="s">
        <v>47</v>
      </c>
      <c r="Q9" s="6">
        <v>909000000</v>
      </c>
      <c r="R9" s="6">
        <v>0</v>
      </c>
      <c r="S9" s="6">
        <v>0</v>
      </c>
      <c r="T9" s="6">
        <v>909000000</v>
      </c>
      <c r="U9" s="6">
        <v>0</v>
      </c>
      <c r="V9" s="6">
        <v>696600000</v>
      </c>
      <c r="W9" s="6">
        <v>212400000</v>
      </c>
      <c r="X9" s="6">
        <v>38673472</v>
      </c>
      <c r="Y9" s="6">
        <v>38673472</v>
      </c>
      <c r="Z9" s="6">
        <v>38673472</v>
      </c>
      <c r="AA9" s="6">
        <v>38673472</v>
      </c>
    </row>
    <row r="10" spans="1:27" ht="33.75" x14ac:dyDescent="0.25">
      <c r="A10" s="3" t="s">
        <v>32</v>
      </c>
      <c r="B10" s="4" t="s">
        <v>33</v>
      </c>
      <c r="C10" s="5" t="s">
        <v>45</v>
      </c>
      <c r="D10" s="3" t="s">
        <v>35</v>
      </c>
      <c r="E10" s="3" t="s">
        <v>36</v>
      </c>
      <c r="F10" s="3" t="s">
        <v>36</v>
      </c>
      <c r="G10" s="3" t="s">
        <v>46</v>
      </c>
      <c r="H10" s="3"/>
      <c r="I10" s="3"/>
      <c r="J10" s="3"/>
      <c r="K10" s="3"/>
      <c r="L10" s="3"/>
      <c r="M10" s="3" t="s">
        <v>37</v>
      </c>
      <c r="N10" s="3" t="s">
        <v>41</v>
      </c>
      <c r="O10" s="3" t="s">
        <v>39</v>
      </c>
      <c r="P10" s="4" t="s">
        <v>47</v>
      </c>
      <c r="Q10" s="6">
        <v>909000000</v>
      </c>
      <c r="R10" s="6">
        <v>0</v>
      </c>
      <c r="S10" s="6">
        <v>0</v>
      </c>
      <c r="T10" s="6">
        <v>909000000</v>
      </c>
      <c r="U10" s="6">
        <v>0</v>
      </c>
      <c r="V10" s="6">
        <v>817800000</v>
      </c>
      <c r="W10" s="6">
        <v>91200000</v>
      </c>
      <c r="X10" s="6">
        <v>289404229</v>
      </c>
      <c r="Y10" s="6">
        <v>288533034</v>
      </c>
      <c r="Z10" s="6">
        <v>288533034</v>
      </c>
      <c r="AA10" s="6">
        <v>288533034</v>
      </c>
    </row>
    <row r="11" spans="1:27" ht="33.75" x14ac:dyDescent="0.25">
      <c r="A11" s="3" t="s">
        <v>32</v>
      </c>
      <c r="B11" s="4" t="s">
        <v>33</v>
      </c>
      <c r="C11" s="5" t="s">
        <v>48</v>
      </c>
      <c r="D11" s="3" t="s">
        <v>35</v>
      </c>
      <c r="E11" s="3" t="s">
        <v>36</v>
      </c>
      <c r="F11" s="3" t="s">
        <v>36</v>
      </c>
      <c r="G11" s="3" t="s">
        <v>49</v>
      </c>
      <c r="H11" s="3"/>
      <c r="I11" s="3"/>
      <c r="J11" s="3"/>
      <c r="K11" s="3"/>
      <c r="L11" s="3"/>
      <c r="M11" s="3" t="s">
        <v>37</v>
      </c>
      <c r="N11" s="3" t="s">
        <v>41</v>
      </c>
      <c r="O11" s="3" t="s">
        <v>39</v>
      </c>
      <c r="P11" s="4" t="s">
        <v>50</v>
      </c>
      <c r="Q11" s="6">
        <v>1729000000</v>
      </c>
      <c r="R11" s="6">
        <v>0</v>
      </c>
      <c r="S11" s="6">
        <v>0</v>
      </c>
      <c r="T11" s="6">
        <v>1729000000</v>
      </c>
      <c r="U11" s="6">
        <v>1729000000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7.75" customHeight="1" x14ac:dyDescent="0.25">
      <c r="A12" s="3"/>
      <c r="B12" s="4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9" t="s">
        <v>78</v>
      </c>
      <c r="Q12" s="80">
        <f>SUM(Q5:Q11)</f>
        <v>18133000000</v>
      </c>
      <c r="R12" s="80">
        <f t="shared" ref="R12:AA12" si="0">SUM(R5:R11)</f>
        <v>0</v>
      </c>
      <c r="S12" s="80">
        <f t="shared" si="0"/>
        <v>0</v>
      </c>
      <c r="T12" s="80">
        <f t="shared" si="0"/>
        <v>18133000000</v>
      </c>
      <c r="U12" s="80">
        <f t="shared" si="0"/>
        <v>1729000000</v>
      </c>
      <c r="V12" s="80">
        <f t="shared" si="0"/>
        <v>8919200000</v>
      </c>
      <c r="W12" s="80">
        <f t="shared" si="0"/>
        <v>7484800000</v>
      </c>
      <c r="X12" s="80">
        <f t="shared" si="0"/>
        <v>3592003163</v>
      </c>
      <c r="Y12" s="80">
        <f t="shared" si="0"/>
        <v>3519267169</v>
      </c>
      <c r="Z12" s="80">
        <f t="shared" si="0"/>
        <v>3519267169</v>
      </c>
      <c r="AA12" s="80">
        <f t="shared" si="0"/>
        <v>3306044747</v>
      </c>
    </row>
    <row r="13" spans="1:27" ht="22.5" x14ac:dyDescent="0.25">
      <c r="A13" s="3" t="s">
        <v>32</v>
      </c>
      <c r="B13" s="4" t="s">
        <v>33</v>
      </c>
      <c r="C13" s="5" t="s">
        <v>51</v>
      </c>
      <c r="D13" s="3" t="s">
        <v>35</v>
      </c>
      <c r="E13" s="3" t="s">
        <v>43</v>
      </c>
      <c r="F13" s="3"/>
      <c r="G13" s="3"/>
      <c r="H13" s="3"/>
      <c r="I13" s="3"/>
      <c r="J13" s="3"/>
      <c r="K13" s="3"/>
      <c r="L13" s="3"/>
      <c r="M13" s="3" t="s">
        <v>37</v>
      </c>
      <c r="N13" s="3" t="s">
        <v>38</v>
      </c>
      <c r="O13" s="3" t="s">
        <v>39</v>
      </c>
      <c r="P13" s="4" t="s">
        <v>52</v>
      </c>
      <c r="Q13" s="6">
        <v>1619000000</v>
      </c>
      <c r="R13" s="6">
        <v>0</v>
      </c>
      <c r="S13" s="6">
        <v>0</v>
      </c>
      <c r="T13" s="6">
        <v>1619000000</v>
      </c>
      <c r="U13" s="6">
        <v>0</v>
      </c>
      <c r="V13" s="6">
        <v>970360297</v>
      </c>
      <c r="W13" s="6">
        <v>648639703</v>
      </c>
      <c r="X13" s="6">
        <v>321890026.54000002</v>
      </c>
      <c r="Y13" s="6">
        <v>109699086</v>
      </c>
      <c r="Z13" s="6">
        <v>109699086</v>
      </c>
      <c r="AA13" s="6">
        <v>109699086</v>
      </c>
    </row>
    <row r="14" spans="1:27" ht="22.5" x14ac:dyDescent="0.25">
      <c r="A14" s="3" t="s">
        <v>32</v>
      </c>
      <c r="B14" s="4" t="s">
        <v>33</v>
      </c>
      <c r="C14" s="5" t="s">
        <v>51</v>
      </c>
      <c r="D14" s="3" t="s">
        <v>35</v>
      </c>
      <c r="E14" s="3" t="s">
        <v>43</v>
      </c>
      <c r="F14" s="3"/>
      <c r="G14" s="3"/>
      <c r="H14" s="3"/>
      <c r="I14" s="3"/>
      <c r="J14" s="3"/>
      <c r="K14" s="3"/>
      <c r="L14" s="3"/>
      <c r="M14" s="3" t="s">
        <v>37</v>
      </c>
      <c r="N14" s="3" t="s">
        <v>41</v>
      </c>
      <c r="O14" s="3" t="s">
        <v>39</v>
      </c>
      <c r="P14" s="4" t="s">
        <v>52</v>
      </c>
      <c r="Q14" s="6">
        <v>2479000000</v>
      </c>
      <c r="R14" s="6">
        <v>0</v>
      </c>
      <c r="S14" s="6">
        <v>0</v>
      </c>
      <c r="T14" s="6">
        <v>2479000000</v>
      </c>
      <c r="U14" s="6">
        <v>0</v>
      </c>
      <c r="V14" s="6">
        <v>1620437239</v>
      </c>
      <c r="W14" s="6">
        <v>858562761</v>
      </c>
      <c r="X14" s="6">
        <v>1152757532</v>
      </c>
      <c r="Y14" s="6">
        <v>269008359.83999997</v>
      </c>
      <c r="Z14" s="6">
        <v>269008359.83999997</v>
      </c>
      <c r="AA14" s="6">
        <v>269008359.83999997</v>
      </c>
    </row>
    <row r="15" spans="1:27" ht="24" x14ac:dyDescent="0.25">
      <c r="A15" s="3"/>
      <c r="B15" s="4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79" t="s">
        <v>79</v>
      </c>
      <c r="Q15" s="80">
        <f>SUM(Q13:Q14)</f>
        <v>4098000000</v>
      </c>
      <c r="R15" s="80">
        <f t="shared" ref="R15:AA15" si="1">SUM(R13:R14)</f>
        <v>0</v>
      </c>
      <c r="S15" s="80">
        <f t="shared" si="1"/>
        <v>0</v>
      </c>
      <c r="T15" s="80">
        <f t="shared" si="1"/>
        <v>4098000000</v>
      </c>
      <c r="U15" s="80">
        <f t="shared" si="1"/>
        <v>0</v>
      </c>
      <c r="V15" s="80">
        <f t="shared" si="1"/>
        <v>2590797536</v>
      </c>
      <c r="W15" s="80">
        <f t="shared" si="1"/>
        <v>1507202464</v>
      </c>
      <c r="X15" s="80">
        <f t="shared" si="1"/>
        <v>1474647558.54</v>
      </c>
      <c r="Y15" s="80">
        <f t="shared" si="1"/>
        <v>378707445.83999997</v>
      </c>
      <c r="Z15" s="80">
        <f t="shared" si="1"/>
        <v>378707445.83999997</v>
      </c>
      <c r="AA15" s="80">
        <f t="shared" si="1"/>
        <v>378707445.83999997</v>
      </c>
    </row>
    <row r="16" spans="1:27" ht="33.75" x14ac:dyDescent="0.25">
      <c r="A16" s="3" t="s">
        <v>32</v>
      </c>
      <c r="B16" s="4" t="s">
        <v>33</v>
      </c>
      <c r="C16" s="5" t="s">
        <v>53</v>
      </c>
      <c r="D16" s="3" t="s">
        <v>35</v>
      </c>
      <c r="E16" s="3" t="s">
        <v>46</v>
      </c>
      <c r="F16" s="3" t="s">
        <v>46</v>
      </c>
      <c r="G16" s="3" t="s">
        <v>36</v>
      </c>
      <c r="H16" s="3" t="s">
        <v>54</v>
      </c>
      <c r="I16" s="3"/>
      <c r="J16" s="3"/>
      <c r="K16" s="3"/>
      <c r="L16" s="3"/>
      <c r="M16" s="3" t="s">
        <v>37</v>
      </c>
      <c r="N16" s="3" t="s">
        <v>38</v>
      </c>
      <c r="O16" s="3" t="s">
        <v>39</v>
      </c>
      <c r="P16" s="4" t="s">
        <v>55</v>
      </c>
      <c r="Q16" s="6">
        <v>1069000000</v>
      </c>
      <c r="R16" s="6">
        <v>0</v>
      </c>
      <c r="S16" s="6">
        <v>0</v>
      </c>
      <c r="T16" s="6">
        <v>1069000000</v>
      </c>
      <c r="U16" s="6">
        <v>1069000000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</row>
    <row r="17" spans="1:27" ht="33.75" x14ac:dyDescent="0.25">
      <c r="A17" s="3" t="s">
        <v>32</v>
      </c>
      <c r="B17" s="4" t="s">
        <v>33</v>
      </c>
      <c r="C17" s="5" t="s">
        <v>56</v>
      </c>
      <c r="D17" s="3" t="s">
        <v>35</v>
      </c>
      <c r="E17" s="3" t="s">
        <v>46</v>
      </c>
      <c r="F17" s="3" t="s">
        <v>49</v>
      </c>
      <c r="G17" s="3" t="s">
        <v>43</v>
      </c>
      <c r="H17" s="3" t="s">
        <v>57</v>
      </c>
      <c r="I17" s="3"/>
      <c r="J17" s="3"/>
      <c r="K17" s="3"/>
      <c r="L17" s="3"/>
      <c r="M17" s="3" t="s">
        <v>37</v>
      </c>
      <c r="N17" s="3" t="s">
        <v>41</v>
      </c>
      <c r="O17" s="3" t="s">
        <v>39</v>
      </c>
      <c r="P17" s="4" t="s">
        <v>58</v>
      </c>
      <c r="Q17" s="6">
        <v>55000000</v>
      </c>
      <c r="R17" s="6">
        <v>0</v>
      </c>
      <c r="S17" s="6">
        <v>0</v>
      </c>
      <c r="T17" s="6">
        <v>55000000</v>
      </c>
      <c r="U17" s="6">
        <v>0</v>
      </c>
      <c r="V17" s="6">
        <v>44000000</v>
      </c>
      <c r="W17" s="6">
        <v>11000000</v>
      </c>
      <c r="X17" s="6">
        <v>15170038</v>
      </c>
      <c r="Y17" s="6">
        <v>12328266</v>
      </c>
      <c r="Z17" s="6">
        <v>12328266</v>
      </c>
      <c r="AA17" s="6">
        <v>12328266</v>
      </c>
    </row>
    <row r="18" spans="1:27" ht="24" x14ac:dyDescent="0.25">
      <c r="A18" s="3"/>
      <c r="B18" s="4"/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8" t="s">
        <v>80</v>
      </c>
      <c r="Q18" s="80">
        <f>SUM(Q16:Q17)</f>
        <v>1124000000</v>
      </c>
      <c r="R18" s="80">
        <f t="shared" ref="R18:AA18" si="2">SUM(R16:R17)</f>
        <v>0</v>
      </c>
      <c r="S18" s="80">
        <f t="shared" si="2"/>
        <v>0</v>
      </c>
      <c r="T18" s="80">
        <f t="shared" si="2"/>
        <v>1124000000</v>
      </c>
      <c r="U18" s="80">
        <f t="shared" si="2"/>
        <v>1069000000</v>
      </c>
      <c r="V18" s="80">
        <f t="shared" si="2"/>
        <v>44000000</v>
      </c>
      <c r="W18" s="80">
        <f t="shared" si="2"/>
        <v>11000000</v>
      </c>
      <c r="X18" s="80">
        <f t="shared" si="2"/>
        <v>15170038</v>
      </c>
      <c r="Y18" s="80">
        <f t="shared" si="2"/>
        <v>12328266</v>
      </c>
      <c r="Z18" s="80">
        <f t="shared" si="2"/>
        <v>12328266</v>
      </c>
      <c r="AA18" s="80">
        <f t="shared" si="2"/>
        <v>12328266</v>
      </c>
    </row>
    <row r="19" spans="1:27" ht="22.5" x14ac:dyDescent="0.25">
      <c r="A19" s="3" t="s">
        <v>32</v>
      </c>
      <c r="B19" s="4" t="s">
        <v>33</v>
      </c>
      <c r="C19" s="5" t="s">
        <v>59</v>
      </c>
      <c r="D19" s="3" t="s">
        <v>35</v>
      </c>
      <c r="E19" s="3" t="s">
        <v>46</v>
      </c>
      <c r="F19" s="3" t="s">
        <v>60</v>
      </c>
      <c r="G19" s="3"/>
      <c r="H19" s="3"/>
      <c r="I19" s="3"/>
      <c r="J19" s="3"/>
      <c r="K19" s="3"/>
      <c r="L19" s="3"/>
      <c r="M19" s="3" t="s">
        <v>37</v>
      </c>
      <c r="N19" s="3" t="s">
        <v>38</v>
      </c>
      <c r="O19" s="3" t="s">
        <v>39</v>
      </c>
      <c r="P19" s="4" t="s">
        <v>61</v>
      </c>
      <c r="Q19" s="6">
        <v>167000000</v>
      </c>
      <c r="R19" s="6">
        <v>0</v>
      </c>
      <c r="S19" s="6">
        <v>0</v>
      </c>
      <c r="T19" s="6">
        <v>167000000</v>
      </c>
      <c r="U19" s="6">
        <v>0</v>
      </c>
      <c r="V19" s="6">
        <v>0</v>
      </c>
      <c r="W19" s="6">
        <v>167000000</v>
      </c>
      <c r="X19" s="6">
        <v>0</v>
      </c>
      <c r="Y19" s="6">
        <v>0</v>
      </c>
      <c r="Z19" s="6">
        <v>0</v>
      </c>
      <c r="AA19" s="6">
        <v>0</v>
      </c>
    </row>
    <row r="20" spans="1:27" ht="22.5" x14ac:dyDescent="0.25">
      <c r="A20" s="3" t="s">
        <v>32</v>
      </c>
      <c r="B20" s="4" t="s">
        <v>33</v>
      </c>
      <c r="C20" s="5" t="s">
        <v>62</v>
      </c>
      <c r="D20" s="3" t="s">
        <v>35</v>
      </c>
      <c r="E20" s="3" t="s">
        <v>63</v>
      </c>
      <c r="F20" s="3" t="s">
        <v>36</v>
      </c>
      <c r="G20" s="3"/>
      <c r="H20" s="3"/>
      <c r="I20" s="3"/>
      <c r="J20" s="3"/>
      <c r="K20" s="3"/>
      <c r="L20" s="3"/>
      <c r="M20" s="3" t="s">
        <v>37</v>
      </c>
      <c r="N20" s="3" t="s">
        <v>38</v>
      </c>
      <c r="O20" s="3" t="s">
        <v>39</v>
      </c>
      <c r="P20" s="4" t="s">
        <v>64</v>
      </c>
      <c r="Q20" s="6">
        <v>317000000</v>
      </c>
      <c r="R20" s="6">
        <v>0</v>
      </c>
      <c r="S20" s="6">
        <v>0</v>
      </c>
      <c r="T20" s="6">
        <v>317000000</v>
      </c>
      <c r="U20" s="6">
        <v>0</v>
      </c>
      <c r="V20" s="6">
        <v>0</v>
      </c>
      <c r="W20" s="6">
        <v>317000000</v>
      </c>
      <c r="X20" s="6">
        <v>0</v>
      </c>
      <c r="Y20" s="6">
        <v>0</v>
      </c>
      <c r="Z20" s="6">
        <v>0</v>
      </c>
      <c r="AA20" s="6">
        <v>0</v>
      </c>
    </row>
    <row r="21" spans="1:27" ht="22.5" x14ac:dyDescent="0.25">
      <c r="A21" s="3" t="s">
        <v>32</v>
      </c>
      <c r="B21" s="4" t="s">
        <v>33</v>
      </c>
      <c r="C21" s="5" t="s">
        <v>65</v>
      </c>
      <c r="D21" s="3" t="s">
        <v>35</v>
      </c>
      <c r="E21" s="3" t="s">
        <v>63</v>
      </c>
      <c r="F21" s="3" t="s">
        <v>49</v>
      </c>
      <c r="G21" s="3" t="s">
        <v>36</v>
      </c>
      <c r="H21" s="3"/>
      <c r="I21" s="3"/>
      <c r="J21" s="3"/>
      <c r="K21" s="3"/>
      <c r="L21" s="3"/>
      <c r="M21" s="3" t="s">
        <v>37</v>
      </c>
      <c r="N21" s="3" t="s">
        <v>38</v>
      </c>
      <c r="O21" s="3" t="s">
        <v>39</v>
      </c>
      <c r="P21" s="4" t="s">
        <v>66</v>
      </c>
      <c r="Q21" s="6">
        <v>168000000</v>
      </c>
      <c r="R21" s="6">
        <v>0</v>
      </c>
      <c r="S21" s="6">
        <v>0</v>
      </c>
      <c r="T21" s="6">
        <v>168000000</v>
      </c>
      <c r="U21" s="6">
        <v>0</v>
      </c>
      <c r="V21" s="6">
        <v>0</v>
      </c>
      <c r="W21" s="6">
        <v>168000000</v>
      </c>
      <c r="X21" s="6">
        <v>0</v>
      </c>
      <c r="Y21" s="6">
        <v>0</v>
      </c>
      <c r="Z21" s="6">
        <v>0</v>
      </c>
      <c r="AA21" s="6">
        <v>0</v>
      </c>
    </row>
    <row r="22" spans="1:27" ht="31.5" x14ac:dyDescent="0.25">
      <c r="A22" s="3"/>
      <c r="B22" s="4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81" t="s">
        <v>81</v>
      </c>
      <c r="Q22" s="82">
        <f>SUM(Q19:Q21)</f>
        <v>652000000</v>
      </c>
      <c r="R22" s="82">
        <f t="shared" ref="R22:AA22" si="3">SUM(R19:R21)</f>
        <v>0</v>
      </c>
      <c r="S22" s="82">
        <f t="shared" si="3"/>
        <v>0</v>
      </c>
      <c r="T22" s="82">
        <f t="shared" si="3"/>
        <v>652000000</v>
      </c>
      <c r="U22" s="82">
        <f t="shared" si="3"/>
        <v>0</v>
      </c>
      <c r="V22" s="82">
        <f t="shared" si="3"/>
        <v>0</v>
      </c>
      <c r="W22" s="82">
        <f t="shared" si="3"/>
        <v>652000000</v>
      </c>
      <c r="X22" s="82">
        <f t="shared" si="3"/>
        <v>0</v>
      </c>
      <c r="Y22" s="82">
        <f t="shared" si="3"/>
        <v>0</v>
      </c>
      <c r="Z22" s="82">
        <f t="shared" si="3"/>
        <v>0</v>
      </c>
      <c r="AA22" s="82">
        <f t="shared" si="3"/>
        <v>0</v>
      </c>
    </row>
    <row r="23" spans="1:27" ht="27.75" customHeight="1" x14ac:dyDescent="0.25">
      <c r="A23" s="3"/>
      <c r="B23" s="4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83" t="s">
        <v>82</v>
      </c>
      <c r="Q23" s="84">
        <f>+Q12+Q15+Q18+Q22</f>
        <v>24007000000</v>
      </c>
      <c r="R23" s="84">
        <f t="shared" ref="R23:AA23" si="4">+R12+R15+R18+R22</f>
        <v>0</v>
      </c>
      <c r="S23" s="84">
        <f t="shared" si="4"/>
        <v>0</v>
      </c>
      <c r="T23" s="84">
        <f t="shared" si="4"/>
        <v>24007000000</v>
      </c>
      <c r="U23" s="84">
        <f t="shared" si="4"/>
        <v>2798000000</v>
      </c>
      <c r="V23" s="84">
        <f t="shared" si="4"/>
        <v>11553997536</v>
      </c>
      <c r="W23" s="84">
        <f t="shared" si="4"/>
        <v>9655002464</v>
      </c>
      <c r="X23" s="84">
        <f t="shared" si="4"/>
        <v>5081820759.54</v>
      </c>
      <c r="Y23" s="84">
        <f t="shared" si="4"/>
        <v>3910302880.8400002</v>
      </c>
      <c r="Z23" s="84">
        <f t="shared" si="4"/>
        <v>3910302880.8400002</v>
      </c>
      <c r="AA23" s="84">
        <f t="shared" si="4"/>
        <v>3697080458.8400002</v>
      </c>
    </row>
    <row r="24" spans="1:27" ht="45" x14ac:dyDescent="0.25">
      <c r="A24" s="3" t="s">
        <v>32</v>
      </c>
      <c r="B24" s="4" t="s">
        <v>33</v>
      </c>
      <c r="C24" s="5" t="s">
        <v>67</v>
      </c>
      <c r="D24" s="3" t="s">
        <v>68</v>
      </c>
      <c r="E24" s="3" t="s">
        <v>69</v>
      </c>
      <c r="F24" s="3" t="s">
        <v>70</v>
      </c>
      <c r="G24" s="3" t="s">
        <v>71</v>
      </c>
      <c r="H24" s="3" t="s">
        <v>72</v>
      </c>
      <c r="I24" s="3"/>
      <c r="J24" s="3"/>
      <c r="K24" s="3"/>
      <c r="L24" s="3"/>
      <c r="M24" s="3" t="s">
        <v>37</v>
      </c>
      <c r="N24" s="3" t="s">
        <v>38</v>
      </c>
      <c r="O24" s="3" t="s">
        <v>39</v>
      </c>
      <c r="P24" s="4" t="s">
        <v>73</v>
      </c>
      <c r="Q24" s="6">
        <v>11009975000</v>
      </c>
      <c r="R24" s="6">
        <v>0</v>
      </c>
      <c r="S24" s="6">
        <v>0</v>
      </c>
      <c r="T24" s="6">
        <v>11009975000</v>
      </c>
      <c r="U24" s="6">
        <v>0</v>
      </c>
      <c r="V24" s="6">
        <v>10077011059</v>
      </c>
      <c r="W24" s="6">
        <v>932963941</v>
      </c>
      <c r="X24" s="6">
        <v>8391070837</v>
      </c>
      <c r="Y24" s="6">
        <v>722204410.01999998</v>
      </c>
      <c r="Z24" s="6">
        <v>722204410.01999998</v>
      </c>
      <c r="AA24" s="6">
        <v>722204410.01999998</v>
      </c>
    </row>
    <row r="25" spans="1:27" ht="45" x14ac:dyDescent="0.25">
      <c r="A25" s="3" t="s">
        <v>32</v>
      </c>
      <c r="B25" s="4" t="s">
        <v>33</v>
      </c>
      <c r="C25" s="5" t="s">
        <v>74</v>
      </c>
      <c r="D25" s="3" t="s">
        <v>68</v>
      </c>
      <c r="E25" s="3" t="s">
        <v>75</v>
      </c>
      <c r="F25" s="3" t="s">
        <v>70</v>
      </c>
      <c r="G25" s="3" t="s">
        <v>76</v>
      </c>
      <c r="H25" s="3" t="s">
        <v>72</v>
      </c>
      <c r="I25" s="3"/>
      <c r="J25" s="3"/>
      <c r="K25" s="3"/>
      <c r="L25" s="3"/>
      <c r="M25" s="3" t="s">
        <v>37</v>
      </c>
      <c r="N25" s="3" t="s">
        <v>38</v>
      </c>
      <c r="O25" s="3" t="s">
        <v>39</v>
      </c>
      <c r="P25" s="4" t="s">
        <v>73</v>
      </c>
      <c r="Q25" s="6">
        <v>1271127010</v>
      </c>
      <c r="R25" s="6">
        <v>0</v>
      </c>
      <c r="S25" s="6">
        <v>0</v>
      </c>
      <c r="T25" s="6">
        <v>1271127010</v>
      </c>
      <c r="U25" s="6">
        <v>0</v>
      </c>
      <c r="V25" s="6">
        <v>979038326</v>
      </c>
      <c r="W25" s="6">
        <v>292088684</v>
      </c>
      <c r="X25" s="6">
        <v>826173963</v>
      </c>
      <c r="Y25" s="6">
        <v>77467546</v>
      </c>
      <c r="Z25" s="6">
        <v>72989419</v>
      </c>
      <c r="AA25" s="6">
        <v>72989419</v>
      </c>
    </row>
    <row r="26" spans="1:27" ht="45" x14ac:dyDescent="0.25">
      <c r="A26" s="3" t="s">
        <v>32</v>
      </c>
      <c r="B26" s="4" t="s">
        <v>33</v>
      </c>
      <c r="C26" s="5" t="s">
        <v>74</v>
      </c>
      <c r="D26" s="3" t="s">
        <v>68</v>
      </c>
      <c r="E26" s="3" t="s">
        <v>75</v>
      </c>
      <c r="F26" s="3" t="s">
        <v>70</v>
      </c>
      <c r="G26" s="3" t="s">
        <v>76</v>
      </c>
      <c r="H26" s="3" t="s">
        <v>72</v>
      </c>
      <c r="I26" s="3"/>
      <c r="J26" s="3"/>
      <c r="K26" s="3"/>
      <c r="L26" s="3"/>
      <c r="M26" s="3" t="s">
        <v>37</v>
      </c>
      <c r="N26" s="3" t="s">
        <v>41</v>
      </c>
      <c r="O26" s="3" t="s">
        <v>39</v>
      </c>
      <c r="P26" s="4" t="s">
        <v>73</v>
      </c>
      <c r="Q26" s="6">
        <v>4818705038</v>
      </c>
      <c r="R26" s="6">
        <v>0</v>
      </c>
      <c r="S26" s="6">
        <v>0</v>
      </c>
      <c r="T26" s="6">
        <v>4818705038</v>
      </c>
      <c r="U26" s="6">
        <v>0</v>
      </c>
      <c r="V26" s="6">
        <v>4122772084</v>
      </c>
      <c r="W26" s="6">
        <v>695932954</v>
      </c>
      <c r="X26" s="6">
        <v>3566679242</v>
      </c>
      <c r="Y26" s="6">
        <v>283692255.99000001</v>
      </c>
      <c r="Z26" s="6">
        <v>283692255.99000001</v>
      </c>
      <c r="AA26" s="6">
        <v>283692255.99000001</v>
      </c>
    </row>
    <row r="27" spans="1:27" ht="45" x14ac:dyDescent="0.25">
      <c r="A27" s="3" t="s">
        <v>32</v>
      </c>
      <c r="B27" s="4" t="s">
        <v>33</v>
      </c>
      <c r="C27" s="5" t="s">
        <v>77</v>
      </c>
      <c r="D27" s="3" t="s">
        <v>68</v>
      </c>
      <c r="E27" s="3" t="s">
        <v>75</v>
      </c>
      <c r="F27" s="3" t="s">
        <v>70</v>
      </c>
      <c r="G27" s="3" t="s">
        <v>71</v>
      </c>
      <c r="H27" s="3" t="s">
        <v>72</v>
      </c>
      <c r="I27" s="3"/>
      <c r="J27" s="3"/>
      <c r="K27" s="3"/>
      <c r="L27" s="3"/>
      <c r="M27" s="3" t="s">
        <v>37</v>
      </c>
      <c r="N27" s="3" t="s">
        <v>38</v>
      </c>
      <c r="O27" s="3" t="s">
        <v>39</v>
      </c>
      <c r="P27" s="4" t="s">
        <v>73</v>
      </c>
      <c r="Q27" s="6">
        <v>7820646847</v>
      </c>
      <c r="R27" s="6">
        <v>0</v>
      </c>
      <c r="S27" s="6">
        <v>0</v>
      </c>
      <c r="T27" s="6">
        <v>7820646847</v>
      </c>
      <c r="U27" s="6">
        <v>0</v>
      </c>
      <c r="V27" s="6">
        <v>2623951777</v>
      </c>
      <c r="W27" s="6">
        <v>5196695070</v>
      </c>
      <c r="X27" s="6">
        <v>2155177610</v>
      </c>
      <c r="Y27" s="6">
        <v>762877265</v>
      </c>
      <c r="Z27" s="6">
        <v>762877265</v>
      </c>
      <c r="AA27" s="6">
        <v>762877265</v>
      </c>
    </row>
    <row r="28" spans="1:27" ht="26.25" customHeight="1" x14ac:dyDescent="0.25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85" t="s">
        <v>83</v>
      </c>
      <c r="Q28" s="86">
        <f>+Q24+Q25+Q26+Q27</f>
        <v>24920453895</v>
      </c>
      <c r="R28" s="86">
        <f t="shared" ref="R28:AA28" si="5">+R24+R25+R26+R27</f>
        <v>0</v>
      </c>
      <c r="S28" s="86">
        <f t="shared" si="5"/>
        <v>0</v>
      </c>
      <c r="T28" s="86">
        <f t="shared" si="5"/>
        <v>24920453895</v>
      </c>
      <c r="U28" s="86">
        <f t="shared" si="5"/>
        <v>0</v>
      </c>
      <c r="V28" s="86">
        <f t="shared" si="5"/>
        <v>17802773246</v>
      </c>
      <c r="W28" s="86">
        <f t="shared" si="5"/>
        <v>7117680649</v>
      </c>
      <c r="X28" s="86">
        <f t="shared" si="5"/>
        <v>14939101652</v>
      </c>
      <c r="Y28" s="86">
        <f t="shared" si="5"/>
        <v>1846241477.01</v>
      </c>
      <c r="Z28" s="86">
        <f t="shared" si="5"/>
        <v>1841763350.01</v>
      </c>
      <c r="AA28" s="86">
        <f t="shared" si="5"/>
        <v>1841763350.01</v>
      </c>
    </row>
    <row r="29" spans="1:27" ht="24" x14ac:dyDescent="0.25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79" t="s">
        <v>84</v>
      </c>
      <c r="Q29" s="87">
        <f>+Q23+Q28</f>
        <v>48927453895</v>
      </c>
      <c r="R29" s="87">
        <f t="shared" ref="R29:AA29" si="6">+R23+R28</f>
        <v>0</v>
      </c>
      <c r="S29" s="87">
        <f t="shared" si="6"/>
        <v>0</v>
      </c>
      <c r="T29" s="87">
        <f t="shared" si="6"/>
        <v>48927453895</v>
      </c>
      <c r="U29" s="87">
        <f t="shared" si="6"/>
        <v>2798000000</v>
      </c>
      <c r="V29" s="87">
        <f t="shared" si="6"/>
        <v>29356770782</v>
      </c>
      <c r="W29" s="87">
        <f t="shared" si="6"/>
        <v>16772683113</v>
      </c>
      <c r="X29" s="87">
        <f t="shared" si="6"/>
        <v>20020922411.540001</v>
      </c>
      <c r="Y29" s="87">
        <f t="shared" si="6"/>
        <v>5756544357.8500004</v>
      </c>
      <c r="Z29" s="87">
        <f t="shared" si="6"/>
        <v>5752066230.8500004</v>
      </c>
      <c r="AA29" s="87">
        <f t="shared" si="6"/>
        <v>5538843808.8500004</v>
      </c>
    </row>
    <row r="30" spans="1:27" ht="26.25" customHeight="1" x14ac:dyDescent="0.25"/>
    <row r="31" spans="1:27" ht="33.950000000000003" customHeight="1" x14ac:dyDescent="0.25"/>
    <row r="36" spans="17:27" x14ac:dyDescent="0.25"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</row>
    <row r="37" spans="17:27" x14ac:dyDescent="0.25">
      <c r="Q37" s="89"/>
      <c r="S37" s="89"/>
      <c r="T37" s="89"/>
      <c r="U37" s="89"/>
      <c r="V37" s="89"/>
      <c r="W37" s="89"/>
      <c r="X37" s="89"/>
      <c r="Y37" s="89"/>
      <c r="Z37" s="89"/>
      <c r="AA37" s="89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"/>
  <sheetViews>
    <sheetView showGridLines="0" workbookViewId="0">
      <selection activeCell="K6" sqref="K6"/>
    </sheetView>
  </sheetViews>
  <sheetFormatPr baseColWidth="10" defaultColWidth="11.42578125" defaultRowHeight="12" x14ac:dyDescent="0.2"/>
  <cols>
    <col min="1" max="1" width="11.42578125" style="24"/>
    <col min="2" max="2" width="22" style="24" customWidth="1"/>
    <col min="3" max="3" width="17.28515625" style="24" customWidth="1"/>
    <col min="4" max="4" width="15.140625" style="24" customWidth="1"/>
    <col min="5" max="5" width="11.42578125" style="24"/>
    <col min="6" max="6" width="14.42578125" style="24" bestFit="1" customWidth="1"/>
    <col min="7" max="7" width="16.85546875" style="24" customWidth="1"/>
    <col min="8" max="8" width="14.140625" style="24" bestFit="1" customWidth="1"/>
    <col min="9" max="9" width="15.28515625" style="24" customWidth="1"/>
    <col min="10" max="10" width="11.42578125" style="24"/>
    <col min="11" max="11" width="16.28515625" style="24" customWidth="1"/>
    <col min="12" max="16384" width="11.42578125" style="24"/>
  </cols>
  <sheetData>
    <row r="1" spans="2:12" ht="12.75" thickBot="1" x14ac:dyDescent="0.25"/>
    <row r="2" spans="2:12" ht="42.75" customHeight="1" x14ac:dyDescent="0.2">
      <c r="B2" s="75" t="s">
        <v>115</v>
      </c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2:12" ht="38.25" customHeight="1" x14ac:dyDescent="0.2">
      <c r="B3" s="43" t="s">
        <v>110</v>
      </c>
      <c r="C3" s="44" t="s">
        <v>85</v>
      </c>
      <c r="D3" s="44" t="s">
        <v>86</v>
      </c>
      <c r="E3" s="44" t="s">
        <v>87</v>
      </c>
      <c r="F3" s="45" t="s">
        <v>88</v>
      </c>
      <c r="G3" s="44" t="s">
        <v>89</v>
      </c>
      <c r="H3" s="44" t="s">
        <v>90</v>
      </c>
      <c r="I3" s="44" t="s">
        <v>91</v>
      </c>
      <c r="J3" s="44" t="s">
        <v>92</v>
      </c>
      <c r="K3" s="44" t="s">
        <v>93</v>
      </c>
      <c r="L3" s="46" t="s">
        <v>94</v>
      </c>
    </row>
    <row r="4" spans="2:12" s="49" customFormat="1" ht="30" customHeight="1" x14ac:dyDescent="0.25">
      <c r="B4" s="47" t="s">
        <v>111</v>
      </c>
      <c r="C4" s="48">
        <f>+'1.FUNCIONAMIENTO'!B8</f>
        <v>24007000000</v>
      </c>
      <c r="D4" s="48">
        <f>+'1.FUNCIONAMIENTO'!C8</f>
        <v>11553997536</v>
      </c>
      <c r="E4" s="34">
        <f>D4/C4</f>
        <v>0.48127619177739828</v>
      </c>
      <c r="F4" s="16">
        <f>+C4-D4</f>
        <v>12453002464</v>
      </c>
      <c r="G4" s="48">
        <f>+'1.FUNCIONAMIENTO'!F8</f>
        <v>5081820759.54</v>
      </c>
      <c r="H4" s="15">
        <f>+G4/C4</f>
        <v>0.21168079141667015</v>
      </c>
      <c r="I4" s="48">
        <f>+'1.FUNCIONAMIENTO'!H8</f>
        <v>3910302880.8400002</v>
      </c>
      <c r="J4" s="15">
        <f t="shared" ref="J4:J5" si="0">I4/C4</f>
        <v>0.16288177951597452</v>
      </c>
      <c r="K4" s="48">
        <f>+'1.FUNCIONAMIENTO'!J8</f>
        <v>3697080458.8400002</v>
      </c>
      <c r="L4" s="18">
        <f>+K4/C4</f>
        <v>0.15400010242179366</v>
      </c>
    </row>
    <row r="5" spans="2:12" s="49" customFormat="1" ht="30" customHeight="1" x14ac:dyDescent="0.25">
      <c r="B5" s="47" t="s">
        <v>112</v>
      </c>
      <c r="C5" s="48">
        <f>+'2.INVERSION'!C8</f>
        <v>24920453895</v>
      </c>
      <c r="D5" s="50">
        <f>+'2.INVERSION'!D8</f>
        <v>17802773246</v>
      </c>
      <c r="E5" s="34">
        <f>D5/C5</f>
        <v>0.7143839883900317</v>
      </c>
      <c r="F5" s="16">
        <f>+C5-D5</f>
        <v>7117680649</v>
      </c>
      <c r="G5" s="50">
        <f>+'2.INVERSION'!G8</f>
        <v>14939101652</v>
      </c>
      <c r="H5" s="15">
        <f>+G5/C5</f>
        <v>0.59947149096659746</v>
      </c>
      <c r="I5" s="50">
        <f>+'2.INVERSION'!I8</f>
        <v>1846241477.01</v>
      </c>
      <c r="J5" s="15">
        <f t="shared" si="0"/>
        <v>7.4085387240094655E-2</v>
      </c>
      <c r="K5" s="50">
        <f>+'2.INVERSION'!K8</f>
        <v>1841763350.01</v>
      </c>
      <c r="L5" s="18">
        <f>+K5/C5</f>
        <v>7.3905690392723086E-2</v>
      </c>
    </row>
    <row r="6" spans="2:12" s="57" customFormat="1" ht="30" customHeight="1" thickBot="1" x14ac:dyDescent="0.3">
      <c r="B6" s="51" t="s">
        <v>99</v>
      </c>
      <c r="C6" s="52">
        <f>SUM(C4:C5)</f>
        <v>48927453895</v>
      </c>
      <c r="D6" s="53">
        <f>SUM(D4:D5)</f>
        <v>29356770782</v>
      </c>
      <c r="E6" s="54">
        <f>D6/C6</f>
        <v>0.60000609974515817</v>
      </c>
      <c r="F6" s="55">
        <f>SUM(F4:F5)</f>
        <v>19570683113</v>
      </c>
      <c r="G6" s="53">
        <f>SUM(G4:G5)</f>
        <v>20020922411.540001</v>
      </c>
      <c r="H6" s="54">
        <f>+G6/C6</f>
        <v>0.40919608149865289</v>
      </c>
      <c r="I6" s="52">
        <f>SUM(I4:I5)</f>
        <v>5756544357.8500004</v>
      </c>
      <c r="J6" s="54">
        <f>I6/C6</f>
        <v>0.11765468871942003</v>
      </c>
      <c r="K6" s="53">
        <f>SUM(K4:K5)</f>
        <v>5538843808.8500004</v>
      </c>
      <c r="L6" s="56">
        <f>+K6/C6</f>
        <v>0.11320523280726093</v>
      </c>
    </row>
    <row r="7" spans="2:12" ht="30" customHeight="1" x14ac:dyDescent="0.2">
      <c r="C7" s="58"/>
      <c r="D7" s="59"/>
      <c r="G7" s="59"/>
      <c r="I7" s="60"/>
      <c r="K7" s="59"/>
    </row>
    <row r="8" spans="2:12" ht="30" customHeight="1" x14ac:dyDescent="0.2">
      <c r="C8" s="58"/>
      <c r="D8" s="58"/>
      <c r="E8" s="42"/>
      <c r="F8" s="42"/>
      <c r="G8" s="58"/>
      <c r="H8" s="42"/>
      <c r="I8" s="58"/>
      <c r="J8" s="42"/>
      <c r="K8" s="58"/>
      <c r="L8" s="42"/>
    </row>
    <row r="9" spans="2:12" ht="30" customHeight="1" x14ac:dyDescent="0.2">
      <c r="C9" s="42"/>
      <c r="D9" s="42"/>
      <c r="E9" s="42"/>
      <c r="F9" s="42"/>
      <c r="G9" s="42"/>
      <c r="H9" s="42"/>
      <c r="I9" s="42"/>
      <c r="J9" s="42"/>
      <c r="K9" s="42"/>
    </row>
    <row r="10" spans="2:12" x14ac:dyDescent="0.2"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2:12" x14ac:dyDescent="0.2">
      <c r="G11" s="42"/>
      <c r="H11" s="25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Ana Patricia Mendoza Garcia</cp:lastModifiedBy>
  <dcterms:created xsi:type="dcterms:W3CDTF">2024-03-07T17:36:53Z</dcterms:created>
  <dcterms:modified xsi:type="dcterms:W3CDTF">2024-04-03T23:58:26Z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