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espedes\Documents\Ejecución_Presupuestal_2024\"/>
    </mc:Choice>
  </mc:AlternateContent>
  <xr:revisionPtr revIDLastSave="0" documentId="13_ncr:1_{48F4CE70-A11A-4C3D-8C60-342A209A9FB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.FUNCIONAMIENTO" sheetId="2" r:id="rId1"/>
    <sheet name="2.INVERSION" sheetId="3" r:id="rId2"/>
    <sheet name="3.EJECUCION RUBROS" sheetId="1" r:id="rId3"/>
    <sheet name="4.RESUM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4" l="1"/>
  <c r="L5" i="4"/>
  <c r="L4" i="4"/>
  <c r="K5" i="4"/>
  <c r="K4" i="4"/>
  <c r="I5" i="4"/>
  <c r="I4" i="4"/>
  <c r="G5" i="4"/>
  <c r="G4" i="4"/>
  <c r="H4" i="4" s="1"/>
  <c r="F5" i="4"/>
  <c r="F4" i="4"/>
  <c r="E6" i="4"/>
  <c r="D5" i="4"/>
  <c r="D4" i="4"/>
  <c r="K8" i="2"/>
  <c r="I8" i="2"/>
  <c r="G8" i="2"/>
  <c r="D8" i="2"/>
  <c r="C5" i="4"/>
  <c r="C4" i="4"/>
  <c r="K5" i="3"/>
  <c r="K6" i="3"/>
  <c r="K7" i="3"/>
  <c r="L7" i="3" s="1"/>
  <c r="K4" i="3"/>
  <c r="J4" i="3"/>
  <c r="I5" i="3"/>
  <c r="I6" i="3"/>
  <c r="J6" i="3" s="1"/>
  <c r="I7" i="3"/>
  <c r="I4" i="3"/>
  <c r="G5" i="3"/>
  <c r="G8" i="3" s="1"/>
  <c r="G6" i="3"/>
  <c r="H6" i="3" s="1"/>
  <c r="G7" i="3"/>
  <c r="G4" i="3"/>
  <c r="F7" i="3"/>
  <c r="F6" i="3"/>
  <c r="F5" i="3"/>
  <c r="F4" i="3"/>
  <c r="E7" i="3"/>
  <c r="E6" i="3"/>
  <c r="E5" i="3"/>
  <c r="E4" i="3"/>
  <c r="D5" i="3"/>
  <c r="D8" i="3" s="1"/>
  <c r="D6" i="3"/>
  <c r="D7" i="3"/>
  <c r="D4" i="3"/>
  <c r="C5" i="3"/>
  <c r="C6" i="3"/>
  <c r="C7" i="3"/>
  <c r="C4" i="3"/>
  <c r="K8" i="3"/>
  <c r="J7" i="3"/>
  <c r="H7" i="3"/>
  <c r="L6" i="3"/>
  <c r="E7" i="2"/>
  <c r="E6" i="2"/>
  <c r="E5" i="2"/>
  <c r="E4" i="2"/>
  <c r="K4" i="2"/>
  <c r="J7" i="2"/>
  <c r="K7" i="2" s="1"/>
  <c r="J6" i="2"/>
  <c r="J5" i="2"/>
  <c r="J4" i="2"/>
  <c r="H7" i="2"/>
  <c r="I7" i="2" s="1"/>
  <c r="H6" i="2"/>
  <c r="H5" i="2"/>
  <c r="I5" i="2" s="1"/>
  <c r="I4" i="2"/>
  <c r="G4" i="2"/>
  <c r="H4" i="2"/>
  <c r="G7" i="2"/>
  <c r="G6" i="2"/>
  <c r="G5" i="2"/>
  <c r="F7" i="2"/>
  <c r="F6" i="2"/>
  <c r="F5" i="2"/>
  <c r="F4" i="2"/>
  <c r="D4" i="2"/>
  <c r="D5" i="2"/>
  <c r="D6" i="2"/>
  <c r="C7" i="2"/>
  <c r="D7" i="2" s="1"/>
  <c r="C6" i="2"/>
  <c r="C5" i="2"/>
  <c r="C4" i="2"/>
  <c r="B7" i="2"/>
  <c r="B6" i="2"/>
  <c r="B5" i="2"/>
  <c r="B4" i="2"/>
  <c r="AA29" i="1"/>
  <c r="AA28" i="1"/>
  <c r="Z28" i="1"/>
  <c r="Y28" i="1"/>
  <c r="X28" i="1"/>
  <c r="W28" i="1"/>
  <c r="V28" i="1"/>
  <c r="T28" i="1"/>
  <c r="Q28" i="1"/>
  <c r="Z29" i="1"/>
  <c r="T29" i="1"/>
  <c r="S29" i="1"/>
  <c r="R29" i="1"/>
  <c r="Y29" i="1"/>
  <c r="X29" i="1"/>
  <c r="W29" i="1"/>
  <c r="V29" i="1"/>
  <c r="U28" i="1"/>
  <c r="U29" i="1" s="1"/>
  <c r="S28" i="1"/>
  <c r="R28" i="1"/>
  <c r="Q29" i="1"/>
  <c r="AA22" i="1"/>
  <c r="W22" i="1"/>
  <c r="T22" i="1"/>
  <c r="Q22" i="1"/>
  <c r="Z22" i="1"/>
  <c r="Y22" i="1"/>
  <c r="X22" i="1"/>
  <c r="V22" i="1"/>
  <c r="U22" i="1"/>
  <c r="S22" i="1"/>
  <c r="R22" i="1"/>
  <c r="AA18" i="1"/>
  <c r="Z18" i="1"/>
  <c r="Y18" i="1"/>
  <c r="X18" i="1"/>
  <c r="W18" i="1"/>
  <c r="V18" i="1"/>
  <c r="U18" i="1"/>
  <c r="T18" i="1"/>
  <c r="R18" i="1"/>
  <c r="Q18" i="1"/>
  <c r="S18" i="1"/>
  <c r="AA15" i="1"/>
  <c r="Z15" i="1"/>
  <c r="Y15" i="1"/>
  <c r="X15" i="1"/>
  <c r="W15" i="1"/>
  <c r="V15" i="1"/>
  <c r="T15" i="1"/>
  <c r="Q15" i="1"/>
  <c r="U15" i="1"/>
  <c r="S15" i="1"/>
  <c r="S23" i="1" s="1"/>
  <c r="R15" i="1"/>
  <c r="AA12" i="1"/>
  <c r="Z12" i="1"/>
  <c r="Y12" i="1"/>
  <c r="X12" i="1"/>
  <c r="W12" i="1"/>
  <c r="V12" i="1"/>
  <c r="U12" i="1"/>
  <c r="T12" i="1"/>
  <c r="S12" i="1"/>
  <c r="R12" i="1"/>
  <c r="Q12" i="1"/>
  <c r="Q23" i="1" s="1"/>
  <c r="D6" i="4" l="1"/>
  <c r="J4" i="4"/>
  <c r="C6" i="4"/>
  <c r="K6" i="4"/>
  <c r="E5" i="4"/>
  <c r="H5" i="4"/>
  <c r="J5" i="4"/>
  <c r="G6" i="4"/>
  <c r="E4" i="4"/>
  <c r="I6" i="4"/>
  <c r="F6" i="4"/>
  <c r="I8" i="3"/>
  <c r="J8" i="3" s="1"/>
  <c r="H5" i="3"/>
  <c r="J5" i="3"/>
  <c r="C8" i="3"/>
  <c r="L8" i="3" s="1"/>
  <c r="L5" i="3"/>
  <c r="H8" i="3"/>
  <c r="H4" i="3"/>
  <c r="L4" i="3"/>
  <c r="E8" i="3"/>
  <c r="K6" i="2"/>
  <c r="J8" i="2"/>
  <c r="H8" i="2"/>
  <c r="F8" i="2"/>
  <c r="C8" i="2"/>
  <c r="I6" i="2"/>
  <c r="K5" i="2"/>
  <c r="B8" i="2"/>
  <c r="U23" i="1"/>
  <c r="W23" i="1"/>
  <c r="X23" i="1"/>
  <c r="T23" i="1"/>
  <c r="Y23" i="1"/>
  <c r="V23" i="1"/>
  <c r="R23" i="1"/>
  <c r="Z23" i="1"/>
  <c r="AA23" i="1"/>
  <c r="J6" i="4" l="1"/>
  <c r="H6" i="4"/>
  <c r="F8" i="3"/>
  <c r="E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 Yiber Ramirez Rodriguez</author>
  </authors>
  <commentList>
    <comment ref="E4" authorId="0" shapeId="0" xr:uid="{4DD1C06D-5ABB-4887-9496-5869EC9BFA7A}">
      <text>
        <r>
          <rPr>
            <b/>
            <sz val="9"/>
            <color indexed="81"/>
            <rFont val="Tahoma"/>
            <family val="2"/>
          </rPr>
          <t>Magda Yiber Ramirez Rodriguez:</t>
        </r>
        <r>
          <rPr>
            <sz val="9"/>
            <color indexed="81"/>
            <rFont val="Tahoma"/>
            <family val="2"/>
          </rPr>
          <t xml:space="preserve">
APROPIACION BLOQUEADA 2.028.000.000
</t>
        </r>
      </text>
    </comment>
  </commentList>
</comments>
</file>

<file path=xl/sharedStrings.xml><?xml version="1.0" encoding="utf-8"?>
<sst xmlns="http://schemas.openxmlformats.org/spreadsheetml/2006/main" count="425" uniqueCount="117">
  <si>
    <t>Año Fiscal:</t>
  </si>
  <si>
    <t/>
  </si>
  <si>
    <t>Vigencia:</t>
  </si>
  <si>
    <t>Actual</t>
  </si>
  <si>
    <t>Periodo:</t>
  </si>
  <si>
    <t>Enero-Febrero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</si>
  <si>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</si>
  <si>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</si>
  <si>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</si>
  <si>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</si>
  <si>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</si>
  <si>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</si>
  <si>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</si>
  <si>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</si>
  <si>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</si>
  <si>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</si>
  <si>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</si>
  <si>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</si>
  <si>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</si>
  <si>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</si>
  <si>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</si>
  <si>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</si>
  <si>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</si>
  <si>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</si>
  <si>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</si>
  <si>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</si>
  <si>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</si>
  <si>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</si>
  <si>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</si>
  <si>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</si>
  <si>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</si>
  <si>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</si>
  <si>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</si>
  <si>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</si>
  <si>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</si>
  <si>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</si>
  <si>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</si>
  <si>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</si>
  <si>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</si>
  <si>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</si>
  <si>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</si>
  <si>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</si>
  <si>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</si>
  <si>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</si>
  <si>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</si>
  <si>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</si>
  <si>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</si>
  <si>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</si>
  <si>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</si>
  <si>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</si>
  <si>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</si>
  <si>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</si>
  <si>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</si>
  <si>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</si>
  <si>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</si>
  <si>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</si>
  <si>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</si>
  <si>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</si>
  <si>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</si>
  <si>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</si>
  <si>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</si>
  <si>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</si>
  <si>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</si>
  <si>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</si>
  <si>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</si>
  <si>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</si>
  <si>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</si>
  <si>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</si>
  <si>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C-1304-1000-9-803001</t>
  </si>
  <si>
    <t>C</t>
  </si>
  <si>
    <t>1304</t>
  </si>
  <si>
    <t>1000</t>
  </si>
  <si>
    <t>9</t>
  </si>
  <si>
    <t>803001</t>
  </si>
  <si>
    <t>8. ESTABILIDAD MACROECONÓMICA / 1. ADMINISTRACIÓN EFICIENTE DE LOS RECURSOS PÚBLICOS</t>
  </si>
  <si>
    <t>C-1399-1000-8-803001</t>
  </si>
  <si>
    <t>1399</t>
  </si>
  <si>
    <t>8</t>
  </si>
  <si>
    <t>C-1399-1000-9-803001</t>
  </si>
  <si>
    <t xml:space="preserve">TOTAL GASTOS DE PERSONAL </t>
  </si>
  <si>
    <t>TOTAL ADQUISICIÓN DE BIENES  Y SERVICIOS</t>
  </si>
  <si>
    <t>TOTAL TRANSFERENCIAS CORRIENTES</t>
  </si>
  <si>
    <t>TOTAL GASTOS POR TRIBUTOS, MULTAS, SANCIONES E INTERESES DE MORA</t>
  </si>
  <si>
    <t>TOTAL FUNCIONAMIENTO</t>
  </si>
  <si>
    <t>TOTAL INVERSION</t>
  </si>
  <si>
    <t>TOTAL PRESUPUESTO VIGENCIA 2023</t>
  </si>
  <si>
    <t>APROPIACIÓN VIGENTE</t>
  </si>
  <si>
    <t xml:space="preserve">CDP´S </t>
  </si>
  <si>
    <t>% DE EJEC. CDP</t>
  </si>
  <si>
    <t>DISPONIBLE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</si>
  <si>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</si>
  <si>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</si>
  <si>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</si>
  <si>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</si>
  <si>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</si>
  <si>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</si>
  <si>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</si>
  <si>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</si>
  <si>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</si>
  <si>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</si>
  <si>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</t>
  </si>
  <si>
    <t>lñññññññññññññññññññññññZ</t>
  </si>
  <si>
    <t>34                                                            -…………………………………………………………………………………………………………………..</t>
  </si>
  <si>
    <t xml:space="preserve">SUPERINTENDENCIA DE LA ECONOMÍA SOLIDARIA 
GASTOS DE FUNCIONAMIENTO - 29 DE FEBRERO DE 2024
</t>
  </si>
  <si>
    <t>PROYECTO DE INVERSIÓN</t>
  </si>
  <si>
    <t>C-1304-1000-9</t>
  </si>
  <si>
    <t>8. ESTABILIDAD MACROECONÓMICA      /     1. ADMINISTRACIÓN EFICIENTE DE LOS RECURSOS PÚBLICOS.   FORTALECIMIENTO DE LAS CAPACIDADES PARA EJERCER LA LABOR DE SUPERVISIÓN A LAS ORGANIZACIONES VIGILADAS POR LA SUPERINTENDENCIA DE LA ECONOMÍA SOLIDARIA A NIVEL NACIONAL NACIONAL.</t>
  </si>
  <si>
    <t>C-1399-1000-8</t>
  </si>
  <si>
    <t>8. ESTABILIDAD MACROECONÓMICA    /       1. ADMINISTRACIÓN EFICIENTE DE LOS RECURSOS PÚBLICOS.   FORTALECIMIENTO INSTITUCIONAL PARA LA GENERACIÓN DE VALOR PÚBLICO EN EL SECTOR SOLIDARIO NACIONAL.</t>
  </si>
  <si>
    <t>8. ESTABILIDAD MACROECONÓMICA  /       1. ADMINISTRACIÓN EFICIENTE DE LOS RECURSOS PÚBLICOS.   FORTALECIMIENTO INSTITUCIONAL PARA LA GENERACIÓN DE VALOR PÚBLICO EN EL SECTOR SOLIDARIO NACIONAL.</t>
  </si>
  <si>
    <t>C-1399-1000-9</t>
  </si>
  <si>
    <t xml:space="preserve">SUPERINTENDENCIA DE LA ECONOMIA SOLIDARIA
GASTOS DE INVERSIÓN - 29 DE FEBRERO DE 2024
</t>
  </si>
  <si>
    <t>8. ESTABILIDAD MACROECONÓMICA      /    1. ADMINISTRACIÓN EFICIENTE DE LOS RECURSOS PÚBLICOS.  FORTALECIMIENTO DE LA INFRAESTRUCTURA Y SERVICIOS TECNOLÓGICOS DE LA SUPERINTENDENCIA DE LA ECONOMÍA SOLIDARIA NACIONAL.</t>
  </si>
  <si>
    <t>CONCEPTO DE GASTO</t>
  </si>
  <si>
    <t>FUNCIONAMIENTO</t>
  </si>
  <si>
    <t>INVERSIÓN</t>
  </si>
  <si>
    <t>EJECUCIÓN PRESUPUESTAL A 29 DE FEBRERO DE 2024 - SUPERINTENDENCIA DE LA ECONOMIA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</si>
</sst>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</numFmts>
  <fonts count="23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sz val="9"/>
      <color theme="1"/>
      <name val="Times New Roman"/>
      <family val="1"/>
    </font>
    <font>
      <b/>
      <sz val="8"/>
      <color rgb="FF000000"/>
      <name val="Times New Roman"/>
      <family val="1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0" fontId="9" fillId="2" borderId="1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164" fontId="10" fillId="2" borderId="1" xfId="0" applyNumberFormat="1" applyFont="1" applyFill="1" applyBorder="1" applyAlignment="1">
      <alignment horizontal="right" vertical="center" wrapText="1" readingOrder="1"/>
    </xf>
    <xf numFmtId="0" fontId="10" fillId="3" borderId="1" xfId="0" applyFont="1" applyFill="1" applyBorder="1" applyAlignment="1">
      <alignment horizontal="left" vertical="center" wrapText="1" readingOrder="1"/>
    </xf>
    <xf numFmtId="164" fontId="10" fillId="3" borderId="1" xfId="0" applyNumberFormat="1" applyFont="1" applyFill="1" applyBorder="1" applyAlignment="1">
      <alignment horizontal="right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164" fontId="7" fillId="3" borderId="1" xfId="0" applyNumberFormat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11" fillId="0" borderId="0" xfId="1" applyFont="1"/>
    <xf numFmtId="0" fontId="13" fillId="0" borderId="0" xfId="1" applyFont="1"/>
    <xf numFmtId="9" fontId="13" fillId="0" borderId="0" xfId="1" applyNumberFormat="1" applyFont="1"/>
    <xf numFmtId="10" fontId="11" fillId="0" borderId="0" xfId="1" applyNumberFormat="1" applyFont="1"/>
    <xf numFmtId="0" fontId="11" fillId="0" borderId="2" xfId="1" applyFont="1" applyBorder="1" applyAlignment="1">
      <alignment horizontal="center" vertical="center" wrapText="1"/>
    </xf>
    <xf numFmtId="41" fontId="11" fillId="0" borderId="3" xfId="2" applyFont="1" applyFill="1" applyBorder="1" applyAlignment="1">
      <alignment horizontal="center" vertical="center" wrapText="1"/>
    </xf>
    <xf numFmtId="10" fontId="15" fillId="0" borderId="3" xfId="4" applyNumberFormat="1" applyFont="1" applyFill="1" applyBorder="1" applyAlignment="1">
      <alignment horizontal="center" vertical="center"/>
    </xf>
    <xf numFmtId="41" fontId="15" fillId="2" borderId="3" xfId="4" applyNumberFormat="1" applyFont="1" applyFill="1" applyBorder="1" applyAlignment="1">
      <alignment horizontal="center" vertical="center"/>
    </xf>
    <xf numFmtId="3" fontId="15" fillId="0" borderId="3" xfId="4" applyNumberFormat="1" applyFont="1" applyFill="1" applyBorder="1" applyAlignment="1">
      <alignment horizontal="right" vertical="center"/>
    </xf>
    <xf numFmtId="10" fontId="15" fillId="0" borderId="4" xfId="4" applyNumberFormat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/>
    </xf>
    <xf numFmtId="41" fontId="16" fillId="3" borderId="6" xfId="2" applyFont="1" applyFill="1" applyBorder="1" applyAlignment="1">
      <alignment horizontal="center" vertical="center" wrapText="1"/>
    </xf>
    <xf numFmtId="10" fontId="14" fillId="3" borderId="6" xfId="4" applyNumberFormat="1" applyFont="1" applyFill="1" applyBorder="1" applyAlignment="1">
      <alignment horizontal="center" vertical="center"/>
    </xf>
    <xf numFmtId="41" fontId="16" fillId="0" borderId="0" xfId="2" applyFont="1" applyFill="1" applyBorder="1" applyAlignment="1">
      <alignment horizontal="center" vertical="center" wrapText="1"/>
    </xf>
    <xf numFmtId="41" fontId="11" fillId="0" borderId="0" xfId="1" applyNumberFormat="1" applyFont="1"/>
    <xf numFmtId="0" fontId="7" fillId="0" borderId="1" xfId="0" applyFont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15" fillId="0" borderId="0" xfId="1" applyFont="1"/>
    <xf numFmtId="9" fontId="15" fillId="0" borderId="0" xfId="1" applyNumberFormat="1" applyFont="1"/>
    <xf numFmtId="41" fontId="14" fillId="3" borderId="11" xfId="2" applyFont="1" applyFill="1" applyBorder="1" applyAlignment="1">
      <alignment horizontal="center" vertical="center" wrapText="1"/>
    </xf>
    <xf numFmtId="165" fontId="14" fillId="3" borderId="11" xfId="3" applyNumberFormat="1" applyFont="1" applyFill="1" applyBorder="1" applyAlignment="1">
      <alignment horizontal="center" vertical="center" wrapText="1"/>
    </xf>
    <xf numFmtId="165" fontId="14" fillId="3" borderId="12" xfId="3" applyNumberFormat="1" applyFont="1" applyFill="1" applyBorder="1" applyAlignment="1">
      <alignment horizontal="center" vertical="center" wrapText="1"/>
    </xf>
    <xf numFmtId="10" fontId="13" fillId="0" borderId="0" xfId="1" applyNumberFormat="1" applyFont="1"/>
    <xf numFmtId="0" fontId="20" fillId="0" borderId="3" xfId="1" applyFont="1" applyBorder="1" applyAlignment="1">
      <alignment vertical="center" wrapText="1" readingOrder="1"/>
    </xf>
    <xf numFmtId="0" fontId="20" fillId="0" borderId="3" xfId="1" applyFont="1" applyBorder="1" applyAlignment="1">
      <alignment horizontal="left" vertical="center" wrapText="1" readingOrder="1"/>
    </xf>
    <xf numFmtId="41" fontId="15" fillId="4" borderId="3" xfId="2" applyFont="1" applyFill="1" applyBorder="1" applyAlignment="1">
      <alignment horizontal="center" vertical="center" wrapText="1"/>
    </xf>
    <xf numFmtId="41" fontId="15" fillId="4" borderId="3" xfId="2" applyFont="1" applyFill="1" applyBorder="1" applyAlignment="1">
      <alignment vertical="center"/>
    </xf>
    <xf numFmtId="10" fontId="15" fillId="4" borderId="3" xfId="4" applyNumberFormat="1" applyFont="1" applyFill="1" applyBorder="1" applyAlignment="1">
      <alignment horizontal="center" vertical="center"/>
    </xf>
    <xf numFmtId="167" fontId="1" fillId="0" borderId="0" xfId="1" applyNumberFormat="1"/>
    <xf numFmtId="0" fontId="15" fillId="4" borderId="0" xfId="1" applyFont="1" applyFill="1"/>
    <xf numFmtId="41" fontId="15" fillId="0" borderId="0" xfId="2" applyFont="1" applyFill="1"/>
    <xf numFmtId="41" fontId="14" fillId="3" borderId="6" xfId="2" applyFont="1" applyFill="1" applyBorder="1" applyAlignment="1">
      <alignment horizontal="center" vertical="center"/>
    </xf>
    <xf numFmtId="0" fontId="14" fillId="0" borderId="0" xfId="1" applyFont="1"/>
    <xf numFmtId="43" fontId="15" fillId="0" borderId="0" xfId="3" applyFont="1" applyFill="1"/>
    <xf numFmtId="43" fontId="15" fillId="0" borderId="0" xfId="1" applyNumberFormat="1" applyFont="1"/>
    <xf numFmtId="41" fontId="15" fillId="0" borderId="0" xfId="1" applyNumberFormat="1" applyFont="1"/>
    <xf numFmtId="41" fontId="14" fillId="3" borderId="2" xfId="2" applyFont="1" applyFill="1" applyBorder="1" applyAlignment="1">
      <alignment horizontal="center" vertical="center" wrapText="1"/>
    </xf>
    <xf numFmtId="41" fontId="14" fillId="3" borderId="3" xfId="2" applyFont="1" applyFill="1" applyBorder="1" applyAlignment="1">
      <alignment horizontal="center" vertical="center" wrapText="1"/>
    </xf>
    <xf numFmtId="41" fontId="14" fillId="2" borderId="3" xfId="2" applyFont="1" applyFill="1" applyBorder="1" applyAlignment="1">
      <alignment horizontal="center" vertical="center" wrapText="1"/>
    </xf>
    <xf numFmtId="41" fontId="14" fillId="3" borderId="4" xfId="2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vertical="center"/>
    </xf>
    <xf numFmtId="41" fontId="11" fillId="4" borderId="3" xfId="2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41" fontId="15" fillId="4" borderId="3" xfId="2" applyFont="1" applyFill="1" applyBorder="1" applyAlignment="1">
      <alignment horizontal="center" vertical="center"/>
    </xf>
    <xf numFmtId="0" fontId="22" fillId="4" borderId="5" xfId="1" applyFont="1" applyFill="1" applyBorder="1" applyAlignment="1">
      <alignment vertical="center"/>
    </xf>
    <xf numFmtId="41" fontId="16" fillId="4" borderId="6" xfId="2" applyFont="1" applyFill="1" applyBorder="1" applyAlignment="1">
      <alignment horizontal="center" vertical="center" wrapText="1"/>
    </xf>
    <xf numFmtId="41" fontId="22" fillId="4" borderId="6" xfId="1" applyNumberFormat="1" applyFont="1" applyFill="1" applyBorder="1" applyAlignment="1">
      <alignment vertical="center"/>
    </xf>
    <xf numFmtId="10" fontId="14" fillId="5" borderId="6" xfId="4" applyNumberFormat="1" applyFont="1" applyFill="1" applyBorder="1" applyAlignment="1">
      <alignment horizontal="center" vertical="center"/>
    </xf>
    <xf numFmtId="41" fontId="14" fillId="2" borderId="6" xfId="4" applyNumberFormat="1" applyFont="1" applyFill="1" applyBorder="1" applyAlignment="1">
      <alignment horizontal="center" vertical="center"/>
    </xf>
    <xf numFmtId="10" fontId="14" fillId="5" borderId="16" xfId="4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43" fontId="15" fillId="0" borderId="0" xfId="3" applyFont="1" applyFill="1" applyBorder="1"/>
    <xf numFmtId="41" fontId="20" fillId="4" borderId="0" xfId="1" applyNumberFormat="1" applyFont="1" applyFill="1" applyAlignment="1">
      <alignment vertical="center"/>
    </xf>
    <xf numFmtId="41" fontId="11" fillId="4" borderId="0" xfId="2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wrapText="1"/>
    </xf>
    <xf numFmtId="0" fontId="19" fillId="0" borderId="8" xfId="1" applyFont="1" applyBorder="1" applyAlignment="1">
      <alignment horizontal="center" wrapText="1"/>
    </xf>
    <xf numFmtId="0" fontId="19" fillId="0" borderId="9" xfId="1" applyFont="1" applyBorder="1" applyAlignment="1">
      <alignment horizont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41" fontId="21" fillId="3" borderId="13" xfId="2" applyFont="1" applyFill="1" applyBorder="1" applyAlignment="1">
      <alignment horizontal="center" vertical="center" wrapText="1"/>
    </xf>
    <xf numFmtId="41" fontId="21" fillId="3" borderId="14" xfId="2" applyFont="1" applyFill="1" applyBorder="1" applyAlignment="1">
      <alignment horizontal="center" vertical="center" wrapText="1"/>
    </xf>
    <xf numFmtId="41" fontId="21" fillId="3" borderId="15" xfId="2" applyFont="1" applyFill="1" applyBorder="1" applyAlignment="1">
      <alignment horizontal="center" vertical="center" wrapText="1"/>
    </xf>
    <xf numFmtId="10" fontId="14" fillId="3" borderId="16" xfId="4" applyNumberFormat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top" wrapText="1"/>
    </xf>
    <xf numFmtId="0" fontId="12" fillId="4" borderId="18" xfId="1" applyFont="1" applyFill="1" applyBorder="1" applyAlignment="1">
      <alignment horizontal="center" vertical="top" wrapText="1"/>
    </xf>
    <xf numFmtId="0" fontId="12" fillId="4" borderId="19" xfId="1" applyFont="1" applyFill="1" applyBorder="1" applyAlignment="1">
      <alignment horizontal="center" vertical="top" wrapText="1"/>
    </xf>
    <xf numFmtId="41" fontId="14" fillId="3" borderId="10" xfId="2" applyFont="1" applyFill="1" applyBorder="1" applyAlignment="1">
      <alignment horizontal="center" vertical="center" wrapText="1"/>
    </xf>
    <xf numFmtId="165" fontId="14" fillId="2" borderId="11" xfId="3" applyNumberFormat="1" applyFont="1" applyFill="1" applyBorder="1" applyAlignment="1">
      <alignment horizontal="center" vertical="center" wrapText="1"/>
    </xf>
    <xf numFmtId="166" fontId="14" fillId="3" borderId="11" xfId="3" applyNumberFormat="1" applyFont="1" applyFill="1" applyBorder="1" applyAlignment="1">
      <alignment horizontal="center" vertical="center" wrapText="1"/>
    </xf>
  </cellXfs>
  <cellStyles count="5">
    <cellStyle name="Millares [0] 2" xfId="2" xr:uid="{D013EFD8-8F90-4804-87BC-BB028278ABAF}"/>
    <cellStyle name="Millares 2" xfId="3" xr:uid="{EFA9E521-F2D6-4B50-BA10-8CB6DFDBA1D1}"/>
    <cellStyle name="Normal" xfId="0" builtinId="0"/>
    <cellStyle name="Normal 2" xfId="1" xr:uid="{B7C1227C-B0B8-4073-BDEF-F4EADD107030}"/>
    <cellStyle name="Porcentaje 2" xfId="4" xr:uid="{AFC4E0CB-505A-4BC6-AABE-88D5B7C41759}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A7F2-015C-4162-B16E-F5CC4B20DD8E}">
  <dimension ref="A1:N73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3" sqref="C13"/>
    </sheetView>
  </sheetViews>
  <sheetFormatPr baseColWidth="10" defaultColWidth="11.42578125" defaultRowHeight="12"/>
  <cols>
    <col min="1" max="1" width="31.28515625" style="24" customWidth="1"/>
    <col min="2" max="2" width="16.28515625" style="24" customWidth="1"/>
    <col min="3" max="3" width="15.5703125" style="24" customWidth="1"/>
    <col min="4" max="4" width="16.5703125" style="24" customWidth="1"/>
    <col min="5" max="5" width="14" style="24" customWidth="1"/>
    <col min="6" max="6" width="16.7109375" style="24" customWidth="1"/>
    <col min="7" max="7" width="12.7109375" style="24" customWidth="1"/>
    <col min="8" max="8" width="16" style="24" customWidth="1"/>
    <col min="9" max="9" width="12.7109375" style="24" customWidth="1"/>
    <col min="10" max="10" width="15.85546875" style="24" customWidth="1"/>
    <col min="11" max="11" width="11.85546875" style="24" customWidth="1"/>
    <col min="12" max="12" width="3" style="24" customWidth="1"/>
    <col min="13" max="16384" width="11.42578125" style="24"/>
  </cols>
  <sheetData>
    <row r="1" spans="1:14" ht="12.75" thickBot="1"/>
    <row r="2" spans="1:14" ht="39.75" customHeight="1" thickBot="1">
      <c r="A2" s="89" t="s">
        <v>103</v>
      </c>
      <c r="B2" s="90"/>
      <c r="C2" s="90"/>
      <c r="D2" s="90"/>
      <c r="E2" s="90"/>
      <c r="F2" s="90"/>
      <c r="G2" s="90"/>
      <c r="H2" s="90"/>
      <c r="I2" s="90"/>
      <c r="J2" s="90"/>
      <c r="K2" s="91"/>
      <c r="M2" s="25"/>
      <c r="N2" s="26"/>
    </row>
    <row r="3" spans="1:14" ht="32.25" customHeight="1">
      <c r="A3" s="92" t="s">
        <v>8</v>
      </c>
      <c r="B3" s="43" t="s">
        <v>86</v>
      </c>
      <c r="C3" s="43" t="s">
        <v>87</v>
      </c>
      <c r="D3" s="44" t="s">
        <v>88</v>
      </c>
      <c r="E3" s="93" t="s">
        <v>89</v>
      </c>
      <c r="F3" s="43" t="s">
        <v>90</v>
      </c>
      <c r="G3" s="94" t="s">
        <v>91</v>
      </c>
      <c r="H3" s="94" t="s">
        <v>92</v>
      </c>
      <c r="I3" s="94" t="s">
        <v>93</v>
      </c>
      <c r="J3" s="43" t="s">
        <v>94</v>
      </c>
      <c r="K3" s="45" t="s">
        <v>95</v>
      </c>
      <c r="N3" s="27"/>
    </row>
    <row r="4" spans="1:14" ht="36.75" customHeight="1">
      <c r="A4" s="28" t="s">
        <v>96</v>
      </c>
      <c r="B4" s="29">
        <f>+'3.EJECUCION RUBROS'!T12</f>
        <v>18133000000</v>
      </c>
      <c r="C4" s="29">
        <f>+'3.EJECUCION RUBROS'!V12</f>
        <v>8889200000</v>
      </c>
      <c r="D4" s="30">
        <f>+C4/B4</f>
        <v>0.49022224673247672</v>
      </c>
      <c r="E4" s="31">
        <f>+B4-C4</f>
        <v>9243800000</v>
      </c>
      <c r="F4" s="29">
        <f>+'3.EJECUCION RUBROS'!X12</f>
        <v>2268876435</v>
      </c>
      <c r="G4" s="30">
        <f>+F4/B4</f>
        <v>0.12512416230077758</v>
      </c>
      <c r="H4" s="32">
        <f>+'3.EJECUCION RUBROS'!Y12</f>
        <v>2197011636</v>
      </c>
      <c r="I4" s="30">
        <f>H4/B4</f>
        <v>0.12116095714994761</v>
      </c>
      <c r="J4" s="29">
        <f>+'3.EJECUCION RUBROS'!AA12</f>
        <v>2197011636</v>
      </c>
      <c r="K4" s="33">
        <f>+J4/B4</f>
        <v>0.12116095714994761</v>
      </c>
    </row>
    <row r="5" spans="1:14" ht="33" customHeight="1">
      <c r="A5" s="28" t="s">
        <v>97</v>
      </c>
      <c r="B5" s="29">
        <f>+'3.EJECUCION RUBROS'!T15</f>
        <v>4098000000</v>
      </c>
      <c r="C5" s="29">
        <f>+'3.EJECUCION RUBROS'!V15</f>
        <v>2431645761</v>
      </c>
      <c r="D5" s="30">
        <f>+C5/B5</f>
        <v>0.59337378257686679</v>
      </c>
      <c r="E5" s="31">
        <f>+B5-C5</f>
        <v>1666354239</v>
      </c>
      <c r="F5" s="29">
        <f>+'3.EJECUCION RUBROS'!X15</f>
        <v>942126092</v>
      </c>
      <c r="G5" s="30">
        <f>+F5/B5</f>
        <v>0.22989899755978527</v>
      </c>
      <c r="H5" s="32">
        <f>+'3.EJECUCION RUBROS'!Y15</f>
        <v>236744559.55000001</v>
      </c>
      <c r="I5" s="30">
        <f t="shared" ref="I5:I8" si="0">H5/B5</f>
        <v>5.7770756356759399E-2</v>
      </c>
      <c r="J5" s="29">
        <f>+'3.EJECUCION RUBROS'!AA15</f>
        <v>236744559.55000001</v>
      </c>
      <c r="K5" s="33">
        <f t="shared" ref="K5:K8" si="1">+J5/B5</f>
        <v>5.7770756356759399E-2</v>
      </c>
    </row>
    <row r="6" spans="1:14" ht="30.75" customHeight="1">
      <c r="A6" s="28" t="s">
        <v>98</v>
      </c>
      <c r="B6" s="29">
        <f>+'3.EJECUCION RUBROS'!T18</f>
        <v>1124000000</v>
      </c>
      <c r="C6" s="29">
        <f>+'3.EJECUCION RUBROS'!V18</f>
        <v>44000000</v>
      </c>
      <c r="D6" s="30">
        <f>+C6/B6</f>
        <v>3.9145907473309607E-2</v>
      </c>
      <c r="E6" s="31">
        <f>+B6-C6</f>
        <v>1080000000</v>
      </c>
      <c r="F6" s="29">
        <f>+'3.EJECUCION RUBROS'!X18</f>
        <v>7268825</v>
      </c>
      <c r="G6" s="30">
        <f>+F6/B6</f>
        <v>6.4669261565836302E-3</v>
      </c>
      <c r="H6" s="32">
        <f>+'3.EJECUCION RUBROS'!Y18</f>
        <v>7129960</v>
      </c>
      <c r="I6" s="30">
        <f t="shared" si="0"/>
        <v>6.3433807829181496E-3</v>
      </c>
      <c r="J6" s="29">
        <f>+'3.EJECUCION RUBROS'!AA18</f>
        <v>7129960</v>
      </c>
      <c r="K6" s="33">
        <f t="shared" si="1"/>
        <v>6.3433807829181496E-3</v>
      </c>
      <c r="L6" s="27"/>
    </row>
    <row r="7" spans="1:14" ht="30.75" customHeight="1">
      <c r="A7" s="28" t="s">
        <v>99</v>
      </c>
      <c r="B7" s="29">
        <f>+'3.EJECUCION RUBROS'!T22</f>
        <v>652000000</v>
      </c>
      <c r="C7" s="29">
        <f>+'3.EJECUCION RUBROS'!V22</f>
        <v>0</v>
      </c>
      <c r="D7" s="30">
        <f>+C7/B7</f>
        <v>0</v>
      </c>
      <c r="E7" s="31">
        <f>+B7-C7</f>
        <v>652000000</v>
      </c>
      <c r="F7" s="29">
        <f>+'3.EJECUCION RUBROS'!X22</f>
        <v>0</v>
      </c>
      <c r="G7" s="30">
        <f>+F7/B7</f>
        <v>0</v>
      </c>
      <c r="H7" s="32">
        <f>+'3.EJECUCION RUBROS'!Y22</f>
        <v>0</v>
      </c>
      <c r="I7" s="30">
        <f t="shared" si="0"/>
        <v>0</v>
      </c>
      <c r="J7" s="29">
        <f>+'3.EJECUCION RUBROS'!AA22</f>
        <v>0</v>
      </c>
      <c r="K7" s="33">
        <f t="shared" si="1"/>
        <v>0</v>
      </c>
    </row>
    <row r="8" spans="1:14" ht="26.25" customHeight="1" thickBot="1">
      <c r="A8" s="34" t="s">
        <v>100</v>
      </c>
      <c r="B8" s="35">
        <f>SUM(B4:B7)</f>
        <v>24007000000</v>
      </c>
      <c r="C8" s="35">
        <f>SUM(C4:C7)</f>
        <v>11364845761</v>
      </c>
      <c r="D8" s="36">
        <f>+C8/B8</f>
        <v>0.47339716586828839</v>
      </c>
      <c r="E8" s="35">
        <f>SUM(E4:E7)</f>
        <v>12642154239</v>
      </c>
      <c r="F8" s="35">
        <f>SUM(F4:F7)</f>
        <v>3218271352</v>
      </c>
      <c r="G8" s="36">
        <f>+F8/B8</f>
        <v>0.13405554013412754</v>
      </c>
      <c r="H8" s="35">
        <f>SUM(H4:H7)</f>
        <v>2440886155.5500002</v>
      </c>
      <c r="I8" s="36">
        <f>H8/B8</f>
        <v>0.10167393491689924</v>
      </c>
      <c r="J8" s="35">
        <f>SUM(J4:J7)</f>
        <v>2440886155.5500002</v>
      </c>
      <c r="K8" s="88">
        <f>+J8/B8</f>
        <v>0.10167393491689924</v>
      </c>
    </row>
    <row r="11" spans="1:14">
      <c r="B11" s="37"/>
      <c r="E11" s="38"/>
    </row>
    <row r="12" spans="1:14">
      <c r="B12" s="38"/>
      <c r="C12" s="38"/>
      <c r="F12" s="38"/>
      <c r="H12" s="38"/>
      <c r="J12" s="38"/>
    </row>
    <row r="13" spans="1:14">
      <c r="B13" s="38"/>
    </row>
    <row r="63" spans="2:2">
      <c r="B63" s="24" t="s">
        <v>101</v>
      </c>
    </row>
    <row r="73" spans="1:1">
      <c r="A73" s="24" t="s">
        <v>102</v>
      </c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42B7E-EE95-4DA3-8FF4-1CC2FECB1F94}">
  <sheetPr>
    <pageSetUpPr fitToPage="1"/>
  </sheetPr>
  <dimension ref="A1:O15"/>
  <sheetViews>
    <sheetView showGridLines="0" zoomScale="90" zoomScaleNormal="90" workbookViewId="0">
      <selection activeCell="D6" sqref="D6"/>
    </sheetView>
  </sheetViews>
  <sheetFormatPr baseColWidth="10" defaultColWidth="11.42578125" defaultRowHeight="12"/>
  <cols>
    <col min="1" max="1" width="13.5703125" style="41" customWidth="1"/>
    <col min="2" max="2" width="54" style="41" customWidth="1"/>
    <col min="3" max="3" width="17.85546875" style="41" customWidth="1"/>
    <col min="4" max="4" width="16.42578125" style="41" customWidth="1"/>
    <col min="5" max="5" width="12.28515625" style="41" customWidth="1"/>
    <col min="6" max="6" width="17.140625" style="41" customWidth="1"/>
    <col min="7" max="7" width="18.42578125" style="41" customWidth="1"/>
    <col min="8" max="8" width="12" style="41" customWidth="1"/>
    <col min="9" max="9" width="16" style="41" customWidth="1"/>
    <col min="10" max="10" width="12" style="41" customWidth="1"/>
    <col min="11" max="11" width="16.140625" style="41" customWidth="1"/>
    <col min="12" max="12" width="11.5703125" style="41" customWidth="1"/>
    <col min="13" max="13" width="5.7109375" style="41" customWidth="1"/>
    <col min="14" max="15" width="11.42578125" style="41"/>
    <col min="16" max="16" width="12" style="41" bestFit="1" customWidth="1"/>
    <col min="17" max="16384" width="11.42578125" style="41"/>
  </cols>
  <sheetData>
    <row r="1" spans="1:15" ht="12.75" thickBot="1"/>
    <row r="2" spans="1:15" ht="54" customHeight="1" thickBot="1">
      <c r="A2" s="78" t="s">
        <v>111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  <c r="O2" s="42"/>
    </row>
    <row r="3" spans="1:15" ht="24">
      <c r="A3" s="81" t="s">
        <v>104</v>
      </c>
      <c r="B3" s="82"/>
      <c r="C3" s="43" t="s">
        <v>86</v>
      </c>
      <c r="D3" s="43" t="s">
        <v>87</v>
      </c>
      <c r="E3" s="44" t="s">
        <v>88</v>
      </c>
      <c r="F3" s="44" t="s">
        <v>89</v>
      </c>
      <c r="G3" s="43" t="s">
        <v>90</v>
      </c>
      <c r="H3" s="44" t="s">
        <v>91</v>
      </c>
      <c r="I3" s="43" t="s">
        <v>92</v>
      </c>
      <c r="J3" s="44" t="s">
        <v>93</v>
      </c>
      <c r="K3" s="43" t="s">
        <v>94</v>
      </c>
      <c r="L3" s="45" t="s">
        <v>95</v>
      </c>
      <c r="O3" s="46"/>
    </row>
    <row r="4" spans="1:15" s="53" customFormat="1" ht="64.5" customHeight="1">
      <c r="A4" s="47" t="s">
        <v>105</v>
      </c>
      <c r="B4" s="48" t="s">
        <v>106</v>
      </c>
      <c r="C4" s="49">
        <f>+'3.EJECUCION RUBROS'!T24</f>
        <v>11009975000</v>
      </c>
      <c r="D4" s="50">
        <f>+'3.EJECUCION RUBROS'!V24</f>
        <v>8994876463</v>
      </c>
      <c r="E4" s="51">
        <f>+D4/C4</f>
        <v>0.8169751941307769</v>
      </c>
      <c r="F4" s="31">
        <f>+C4-D4</f>
        <v>2015098537</v>
      </c>
      <c r="G4" s="50">
        <f>+'3.EJECUCION RUBROS'!X24</f>
        <v>7142367646</v>
      </c>
      <c r="H4" s="51">
        <f t="shared" ref="H4:H8" si="0">+G4/C4</f>
        <v>0.64871788046748513</v>
      </c>
      <c r="I4" s="50">
        <f>+'3.EJECUCION RUBROS'!Y24</f>
        <v>95903415.010000005</v>
      </c>
      <c r="J4" s="51">
        <f>I4/C4</f>
        <v>8.710593349212873E-3</v>
      </c>
      <c r="K4" s="50">
        <f>+'3.EJECUCION RUBROS'!AA24</f>
        <v>95903415.010000005</v>
      </c>
      <c r="L4" s="51">
        <f>+K4/C4</f>
        <v>8.710593349212873E-3</v>
      </c>
      <c r="M4" s="52"/>
    </row>
    <row r="5" spans="1:15" s="53" customFormat="1" ht="48">
      <c r="A5" s="47" t="s">
        <v>107</v>
      </c>
      <c r="B5" s="48" t="s">
        <v>108</v>
      </c>
      <c r="C5" s="49">
        <f>+'3.EJECUCION RUBROS'!T25</f>
        <v>1271127010</v>
      </c>
      <c r="D5" s="50">
        <f>+'3.EJECUCION RUBROS'!V25</f>
        <v>893954073</v>
      </c>
      <c r="E5" s="51">
        <f>+D5/C5</f>
        <v>0.70327675044840721</v>
      </c>
      <c r="F5" s="31">
        <f>+C5-D5</f>
        <v>377172937</v>
      </c>
      <c r="G5" s="50">
        <f>+'3.EJECUCION RUBROS'!X25</f>
        <v>668819662</v>
      </c>
      <c r="H5" s="51">
        <f t="shared" si="0"/>
        <v>0.52616273333693064</v>
      </c>
      <c r="I5" s="50">
        <f>+'3.EJECUCION RUBROS'!Y25</f>
        <v>12583333</v>
      </c>
      <c r="J5" s="51">
        <f t="shared" ref="J5:J6" si="1">I5/C5</f>
        <v>9.8993514424652179E-3</v>
      </c>
      <c r="K5" s="50">
        <f>+'3.EJECUCION RUBROS'!AA25</f>
        <v>12583333</v>
      </c>
      <c r="L5" s="51">
        <f t="shared" ref="L5:L8" si="2">+K5/C5</f>
        <v>9.8993514424652179E-3</v>
      </c>
      <c r="M5" s="54"/>
    </row>
    <row r="6" spans="1:15" s="53" customFormat="1" ht="48">
      <c r="A6" s="47" t="s">
        <v>107</v>
      </c>
      <c r="B6" s="48" t="s">
        <v>109</v>
      </c>
      <c r="C6" s="49">
        <f>+'3.EJECUCION RUBROS'!T26</f>
        <v>4818705038</v>
      </c>
      <c r="D6" s="50">
        <f>+'3.EJECUCION RUBROS'!V26</f>
        <v>3943998737</v>
      </c>
      <c r="E6" s="51">
        <f>+D6/C6</f>
        <v>0.81847689491219699</v>
      </c>
      <c r="F6" s="31">
        <f>+C6-D6</f>
        <v>874706301</v>
      </c>
      <c r="G6" s="50">
        <f>+'3.EJECUCION RUBROS'!X26</f>
        <v>3253895242</v>
      </c>
      <c r="H6" s="51">
        <f t="shared" si="0"/>
        <v>0.67526341959924707</v>
      </c>
      <c r="I6" s="50">
        <f>+'3.EJECUCION RUBROS'!Y26</f>
        <v>55716329</v>
      </c>
      <c r="J6" s="51">
        <f t="shared" si="1"/>
        <v>1.1562510790891866E-2</v>
      </c>
      <c r="K6" s="50">
        <f>+'3.EJECUCION RUBROS'!AA26</f>
        <v>55716329</v>
      </c>
      <c r="L6" s="51">
        <f t="shared" si="2"/>
        <v>1.1562510790891866E-2</v>
      </c>
      <c r="M6" s="54"/>
    </row>
    <row r="7" spans="1:15" s="53" customFormat="1" ht="56.25" customHeight="1">
      <c r="A7" s="47" t="s">
        <v>110</v>
      </c>
      <c r="B7" s="48" t="s">
        <v>112</v>
      </c>
      <c r="C7" s="49">
        <f>+'3.EJECUCION RUBROS'!T27</f>
        <v>7820646847</v>
      </c>
      <c r="D7" s="50">
        <f>+'3.EJECUCION RUBROS'!V27</f>
        <v>2357288643</v>
      </c>
      <c r="E7" s="51">
        <f>+D7/C7</f>
        <v>0.30141862803896535</v>
      </c>
      <c r="F7" s="31">
        <f>+C7-D7</f>
        <v>5463358204</v>
      </c>
      <c r="G7" s="50">
        <f>+'3.EJECUCION RUBROS'!X27</f>
        <v>1905056610</v>
      </c>
      <c r="H7" s="51">
        <f t="shared" si="0"/>
        <v>0.24359322793494756</v>
      </c>
      <c r="I7" s="50">
        <f>+'3.EJECUCION RUBROS'!Y27</f>
        <v>656634732</v>
      </c>
      <c r="J7" s="51">
        <f>I7/C7</f>
        <v>8.3961690745808976E-2</v>
      </c>
      <c r="K7" s="50">
        <f>+'3.EJECUCION RUBROS'!AA27</f>
        <v>656634732</v>
      </c>
      <c r="L7" s="51">
        <f t="shared" si="2"/>
        <v>8.3961690745808976E-2</v>
      </c>
      <c r="M7" s="54"/>
    </row>
    <row r="8" spans="1:15" s="56" customFormat="1" ht="21.75" customHeight="1" thickBot="1">
      <c r="A8" s="83" t="s">
        <v>100</v>
      </c>
      <c r="B8" s="84"/>
      <c r="C8" s="55">
        <f>SUM(C4:C7)</f>
        <v>24920453895</v>
      </c>
      <c r="D8" s="55">
        <f>SUM(D4:D7)</f>
        <v>16190117916</v>
      </c>
      <c r="E8" s="36">
        <f t="shared" ref="E8" si="3">+D8/C8</f>
        <v>0.64967187131564885</v>
      </c>
      <c r="F8" s="55">
        <f>SUM(F4:F7)</f>
        <v>8730335979</v>
      </c>
      <c r="G8" s="55">
        <f>SUM(G4:G7)</f>
        <v>12970139160</v>
      </c>
      <c r="H8" s="36">
        <f t="shared" si="0"/>
        <v>0.52046159410452419</v>
      </c>
      <c r="I8" s="55">
        <f>SUM(I4:I7)</f>
        <v>820837809.00999999</v>
      </c>
      <c r="J8" s="36">
        <f t="shared" ref="J8" si="4">I8/C8</f>
        <v>3.2938316953155161E-2</v>
      </c>
      <c r="K8" s="55">
        <f>SUM(K4:K7)</f>
        <v>820837809.00999999</v>
      </c>
      <c r="L8" s="36">
        <f t="shared" si="2"/>
        <v>3.2938316953155161E-2</v>
      </c>
    </row>
    <row r="9" spans="1:15">
      <c r="C9" s="57"/>
      <c r="D9" s="57"/>
      <c r="E9" s="57"/>
      <c r="F9" s="57"/>
      <c r="G9" s="57"/>
      <c r="H9" s="57"/>
    </row>
    <row r="10" spans="1:15">
      <c r="C10" s="57"/>
      <c r="D10" s="57"/>
      <c r="E10" s="57"/>
      <c r="F10" s="57"/>
      <c r="G10" s="57"/>
      <c r="H10" s="57"/>
    </row>
    <row r="11" spans="1:15">
      <c r="G11" s="57"/>
      <c r="H11" s="57"/>
      <c r="I11" s="57"/>
      <c r="J11" s="57"/>
      <c r="K11" s="57"/>
      <c r="L11" s="57"/>
    </row>
    <row r="12" spans="1:15"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5">
      <c r="L13" s="57"/>
      <c r="M13" s="57"/>
      <c r="N13" s="57"/>
      <c r="O13" s="57"/>
    </row>
    <row r="14" spans="1:15">
      <c r="C14" s="58"/>
      <c r="D14" s="58"/>
      <c r="G14" s="58"/>
      <c r="I14" s="58"/>
      <c r="K14" s="58"/>
    </row>
    <row r="15" spans="1:15">
      <c r="C15" s="59"/>
      <c r="D15" s="59"/>
      <c r="E15" s="59"/>
      <c r="F15" s="59"/>
      <c r="G15" s="59"/>
      <c r="H15" s="59"/>
      <c r="I15" s="59"/>
      <c r="J15" s="59"/>
      <c r="K15" s="59"/>
      <c r="L15" s="59"/>
    </row>
  </sheetData>
  <mergeCells count="3">
    <mergeCell ref="A2:L2"/>
    <mergeCell ref="A3:B3"/>
    <mergeCell ref="A8:B8"/>
  </mergeCells>
  <conditionalFormatting sqref="E3:F3 H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L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J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5"/>
  <sheetViews>
    <sheetView showGridLines="0" topLeftCell="A7" zoomScaleNormal="100" workbookViewId="0">
      <selection activeCell="B3" sqref="B3"/>
    </sheetView>
  </sheetViews>
  <sheetFormatPr baseColWidth="10" defaultRowHeight="15"/>
  <cols>
    <col min="1" max="1" width="11.5703125" customWidth="1"/>
    <col min="2" max="2" width="22.7109375" customWidth="1"/>
    <col min="3" max="3" width="17.5703125" customWidth="1"/>
    <col min="4" max="7" width="5.42578125" customWidth="1"/>
    <col min="8" max="8" width="7.7109375" customWidth="1"/>
    <col min="9" max="11" width="5.42578125" customWidth="1"/>
    <col min="12" max="12" width="7" customWidth="1"/>
    <col min="13" max="13" width="9.5703125" customWidth="1"/>
    <col min="14" max="14" width="8" customWidth="1"/>
    <col min="15" max="15" width="7.7109375" customWidth="1"/>
    <col min="16" max="16" width="32.7109375" customWidth="1"/>
    <col min="17" max="27" width="18.85546875" customWidth="1"/>
    <col min="28" max="28" width="10.85546875" customWidth="1"/>
    <col min="29" max="29" width="6.42578125" customWidth="1"/>
  </cols>
  <sheetData>
    <row r="1" spans="1:29">
      <c r="A1" s="1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9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9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9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39" t="s">
        <v>22</v>
      </c>
      <c r="R4" s="39" t="s">
        <v>23</v>
      </c>
      <c r="S4" s="39" t="s">
        <v>24</v>
      </c>
      <c r="T4" s="40" t="s">
        <v>25</v>
      </c>
      <c r="U4" s="39" t="s">
        <v>26</v>
      </c>
      <c r="V4" s="40" t="s">
        <v>27</v>
      </c>
      <c r="W4" s="39" t="s">
        <v>28</v>
      </c>
      <c r="X4" s="40" t="s">
        <v>29</v>
      </c>
      <c r="Y4" s="40" t="s">
        <v>30</v>
      </c>
      <c r="Z4" s="39" t="s">
        <v>31</v>
      </c>
      <c r="AA4" s="40" t="s">
        <v>32</v>
      </c>
      <c r="AB4" s="39"/>
      <c r="AC4" s="39"/>
    </row>
    <row r="5" spans="1:29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5330000000</v>
      </c>
      <c r="R5" s="7">
        <v>0</v>
      </c>
      <c r="S5" s="7">
        <v>0</v>
      </c>
      <c r="T5" s="7">
        <v>5330000000</v>
      </c>
      <c r="U5" s="7">
        <v>0</v>
      </c>
      <c r="V5" s="7">
        <v>0</v>
      </c>
      <c r="W5" s="7">
        <v>5330000000</v>
      </c>
      <c r="X5" s="7">
        <v>0</v>
      </c>
      <c r="Y5" s="7">
        <v>0</v>
      </c>
      <c r="Z5" s="7">
        <v>0</v>
      </c>
      <c r="AA5" s="7">
        <v>0</v>
      </c>
    </row>
    <row r="6" spans="1:29" ht="22.5">
      <c r="A6" s="4" t="s">
        <v>33</v>
      </c>
      <c r="B6" s="5" t="s">
        <v>34</v>
      </c>
      <c r="C6" s="6" t="s">
        <v>35</v>
      </c>
      <c r="D6" s="4" t="s">
        <v>36</v>
      </c>
      <c r="E6" s="4" t="s">
        <v>37</v>
      </c>
      <c r="F6" s="4" t="s">
        <v>37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42</v>
      </c>
      <c r="O6" s="4" t="s">
        <v>40</v>
      </c>
      <c r="P6" s="5" t="s">
        <v>41</v>
      </c>
      <c r="Q6" s="7">
        <v>5330000000</v>
      </c>
      <c r="R6" s="7">
        <v>0</v>
      </c>
      <c r="S6" s="7">
        <v>0</v>
      </c>
      <c r="T6" s="7">
        <v>5330000000</v>
      </c>
      <c r="U6" s="7">
        <v>0</v>
      </c>
      <c r="V6" s="7">
        <v>4264000000</v>
      </c>
      <c r="W6" s="7">
        <v>1066000000</v>
      </c>
      <c r="X6" s="7">
        <v>1461667349</v>
      </c>
      <c r="Y6" s="7">
        <v>1461667349</v>
      </c>
      <c r="Z6" s="7">
        <v>1461667349</v>
      </c>
      <c r="AA6" s="7">
        <v>1461667349</v>
      </c>
    </row>
    <row r="7" spans="1:29" ht="22.5">
      <c r="A7" s="4" t="s">
        <v>33</v>
      </c>
      <c r="B7" s="5" t="s">
        <v>34</v>
      </c>
      <c r="C7" s="6" t="s">
        <v>43</v>
      </c>
      <c r="D7" s="4" t="s">
        <v>36</v>
      </c>
      <c r="E7" s="4" t="s">
        <v>37</v>
      </c>
      <c r="F7" s="4" t="s">
        <v>37</v>
      </c>
      <c r="G7" s="4" t="s">
        <v>44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45</v>
      </c>
      <c r="Q7" s="7">
        <v>1963000000</v>
      </c>
      <c r="R7" s="7">
        <v>0</v>
      </c>
      <c r="S7" s="7">
        <v>0</v>
      </c>
      <c r="T7" s="7">
        <v>1963000000</v>
      </c>
      <c r="U7" s="7">
        <v>0</v>
      </c>
      <c r="V7" s="7">
        <v>1373863621</v>
      </c>
      <c r="W7" s="7">
        <v>589136379</v>
      </c>
      <c r="X7" s="7">
        <v>0</v>
      </c>
      <c r="Y7" s="7">
        <v>0</v>
      </c>
      <c r="Z7" s="7">
        <v>0</v>
      </c>
      <c r="AA7" s="7">
        <v>0</v>
      </c>
    </row>
    <row r="8" spans="1:29" ht="22.5">
      <c r="A8" s="4" t="s">
        <v>33</v>
      </c>
      <c r="B8" s="5" t="s">
        <v>34</v>
      </c>
      <c r="C8" s="6" t="s">
        <v>43</v>
      </c>
      <c r="D8" s="4" t="s">
        <v>36</v>
      </c>
      <c r="E8" s="4" t="s">
        <v>37</v>
      </c>
      <c r="F8" s="4" t="s">
        <v>37</v>
      </c>
      <c r="G8" s="4" t="s">
        <v>44</v>
      </c>
      <c r="H8" s="4"/>
      <c r="I8" s="4"/>
      <c r="J8" s="4"/>
      <c r="K8" s="4"/>
      <c r="L8" s="4"/>
      <c r="M8" s="4" t="s">
        <v>38</v>
      </c>
      <c r="N8" s="4" t="s">
        <v>42</v>
      </c>
      <c r="O8" s="4" t="s">
        <v>40</v>
      </c>
      <c r="P8" s="5" t="s">
        <v>45</v>
      </c>
      <c r="Q8" s="7">
        <v>1963000000</v>
      </c>
      <c r="R8" s="7">
        <v>0</v>
      </c>
      <c r="S8" s="7">
        <v>0</v>
      </c>
      <c r="T8" s="7">
        <v>1963000000</v>
      </c>
      <c r="U8" s="7">
        <v>0</v>
      </c>
      <c r="V8" s="7">
        <v>1766936379</v>
      </c>
      <c r="W8" s="7">
        <v>196063621</v>
      </c>
      <c r="X8" s="7">
        <v>599371050</v>
      </c>
      <c r="Y8" s="7">
        <v>527506251</v>
      </c>
      <c r="Z8" s="7">
        <v>527506251</v>
      </c>
      <c r="AA8" s="7">
        <v>527506251</v>
      </c>
    </row>
    <row r="9" spans="1:29" ht="22.5">
      <c r="A9" s="4" t="s">
        <v>33</v>
      </c>
      <c r="B9" s="5" t="s">
        <v>34</v>
      </c>
      <c r="C9" s="6" t="s">
        <v>46</v>
      </c>
      <c r="D9" s="4" t="s">
        <v>36</v>
      </c>
      <c r="E9" s="4" t="s">
        <v>37</v>
      </c>
      <c r="F9" s="4" t="s">
        <v>37</v>
      </c>
      <c r="G9" s="4" t="s">
        <v>47</v>
      </c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48</v>
      </c>
      <c r="Q9" s="7">
        <v>909000000</v>
      </c>
      <c r="R9" s="7">
        <v>0</v>
      </c>
      <c r="S9" s="7">
        <v>0</v>
      </c>
      <c r="T9" s="7">
        <v>909000000</v>
      </c>
      <c r="U9" s="7">
        <v>0</v>
      </c>
      <c r="V9" s="7">
        <v>666600000</v>
      </c>
      <c r="W9" s="7">
        <v>242400000</v>
      </c>
      <c r="X9" s="7">
        <v>24402549</v>
      </c>
      <c r="Y9" s="7">
        <v>24402549</v>
      </c>
      <c r="Z9" s="7">
        <v>24402549</v>
      </c>
      <c r="AA9" s="7">
        <v>24402549</v>
      </c>
    </row>
    <row r="10" spans="1:29" ht="22.5">
      <c r="A10" s="4" t="s">
        <v>33</v>
      </c>
      <c r="B10" s="5" t="s">
        <v>34</v>
      </c>
      <c r="C10" s="6" t="s">
        <v>46</v>
      </c>
      <c r="D10" s="4" t="s">
        <v>36</v>
      </c>
      <c r="E10" s="4" t="s">
        <v>37</v>
      </c>
      <c r="F10" s="4" t="s">
        <v>37</v>
      </c>
      <c r="G10" s="4" t="s">
        <v>47</v>
      </c>
      <c r="H10" s="4"/>
      <c r="I10" s="4"/>
      <c r="J10" s="4"/>
      <c r="K10" s="4"/>
      <c r="L10" s="4"/>
      <c r="M10" s="4" t="s">
        <v>38</v>
      </c>
      <c r="N10" s="4" t="s">
        <v>42</v>
      </c>
      <c r="O10" s="4" t="s">
        <v>40</v>
      </c>
      <c r="P10" s="5" t="s">
        <v>48</v>
      </c>
      <c r="Q10" s="7">
        <v>909000000</v>
      </c>
      <c r="R10" s="7">
        <v>0</v>
      </c>
      <c r="S10" s="7">
        <v>0</v>
      </c>
      <c r="T10" s="7">
        <v>909000000</v>
      </c>
      <c r="U10" s="7">
        <v>0</v>
      </c>
      <c r="V10" s="7">
        <v>817800000</v>
      </c>
      <c r="W10" s="7">
        <v>91200000</v>
      </c>
      <c r="X10" s="7">
        <v>183435487</v>
      </c>
      <c r="Y10" s="7">
        <v>183435487</v>
      </c>
      <c r="Z10" s="7">
        <v>183435487</v>
      </c>
      <c r="AA10" s="7">
        <v>183435487</v>
      </c>
    </row>
    <row r="11" spans="1:29" ht="33.75">
      <c r="A11" s="4" t="s">
        <v>33</v>
      </c>
      <c r="B11" s="5" t="s">
        <v>34</v>
      </c>
      <c r="C11" s="6" t="s">
        <v>49</v>
      </c>
      <c r="D11" s="4" t="s">
        <v>36</v>
      </c>
      <c r="E11" s="4" t="s">
        <v>37</v>
      </c>
      <c r="F11" s="4" t="s">
        <v>37</v>
      </c>
      <c r="G11" s="4" t="s">
        <v>50</v>
      </c>
      <c r="H11" s="4"/>
      <c r="I11" s="4"/>
      <c r="J11" s="4"/>
      <c r="K11" s="4"/>
      <c r="L11" s="4"/>
      <c r="M11" s="4" t="s">
        <v>38</v>
      </c>
      <c r="N11" s="4" t="s">
        <v>42</v>
      </c>
      <c r="O11" s="4" t="s">
        <v>40</v>
      </c>
      <c r="P11" s="5" t="s">
        <v>51</v>
      </c>
      <c r="Q11" s="7">
        <v>1729000000</v>
      </c>
      <c r="R11" s="7">
        <v>0</v>
      </c>
      <c r="S11" s="7">
        <v>0</v>
      </c>
      <c r="T11" s="7">
        <v>1729000000</v>
      </c>
      <c r="U11" s="7">
        <v>1729000000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</row>
    <row r="12" spans="1:29" s="15" customFormat="1" ht="39" customHeight="1">
      <c r="A12" s="10"/>
      <c r="B12" s="11"/>
      <c r="C12" s="12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3" t="s">
        <v>79</v>
      </c>
      <c r="Q12" s="14">
        <f t="shared" ref="Q12:AA12" si="0">SUM(Q5:Q11)</f>
        <v>18133000000</v>
      </c>
      <c r="R12" s="14">
        <f t="shared" si="0"/>
        <v>0</v>
      </c>
      <c r="S12" s="14">
        <f t="shared" si="0"/>
        <v>0</v>
      </c>
      <c r="T12" s="14">
        <f t="shared" si="0"/>
        <v>18133000000</v>
      </c>
      <c r="U12" s="14">
        <f t="shared" si="0"/>
        <v>1729000000</v>
      </c>
      <c r="V12" s="14">
        <f t="shared" si="0"/>
        <v>8889200000</v>
      </c>
      <c r="W12" s="14">
        <f t="shared" si="0"/>
        <v>7514800000</v>
      </c>
      <c r="X12" s="14">
        <f t="shared" si="0"/>
        <v>2268876435</v>
      </c>
      <c r="Y12" s="14">
        <f t="shared" si="0"/>
        <v>2197011636</v>
      </c>
      <c r="Z12" s="14">
        <f t="shared" si="0"/>
        <v>2197011636</v>
      </c>
      <c r="AA12" s="14">
        <f t="shared" si="0"/>
        <v>2197011636</v>
      </c>
    </row>
    <row r="13" spans="1:29" ht="22.5">
      <c r="A13" s="4" t="s">
        <v>33</v>
      </c>
      <c r="B13" s="5" t="s">
        <v>34</v>
      </c>
      <c r="C13" s="6" t="s">
        <v>52</v>
      </c>
      <c r="D13" s="4" t="s">
        <v>36</v>
      </c>
      <c r="E13" s="4" t="s">
        <v>44</v>
      </c>
      <c r="F13" s="4"/>
      <c r="G13" s="4"/>
      <c r="H13" s="4"/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53</v>
      </c>
      <c r="Q13" s="7">
        <v>1619000000</v>
      </c>
      <c r="R13" s="7">
        <v>0</v>
      </c>
      <c r="S13" s="7">
        <v>0</v>
      </c>
      <c r="T13" s="7">
        <v>1619000000</v>
      </c>
      <c r="U13" s="7">
        <v>0</v>
      </c>
      <c r="V13" s="7">
        <v>970360297</v>
      </c>
      <c r="W13" s="7">
        <v>648639703</v>
      </c>
      <c r="X13" s="7">
        <v>76797924</v>
      </c>
      <c r="Y13" s="7">
        <v>76797924</v>
      </c>
      <c r="Z13" s="7">
        <v>76797924</v>
      </c>
      <c r="AA13" s="7">
        <v>76797924</v>
      </c>
    </row>
    <row r="14" spans="1:29" ht="22.5">
      <c r="A14" s="4" t="s">
        <v>33</v>
      </c>
      <c r="B14" s="5" t="s">
        <v>34</v>
      </c>
      <c r="C14" s="6" t="s">
        <v>52</v>
      </c>
      <c r="D14" s="4" t="s">
        <v>36</v>
      </c>
      <c r="E14" s="4" t="s">
        <v>44</v>
      </c>
      <c r="F14" s="4"/>
      <c r="G14" s="4"/>
      <c r="H14" s="4"/>
      <c r="I14" s="4"/>
      <c r="J14" s="4"/>
      <c r="K14" s="4"/>
      <c r="L14" s="4"/>
      <c r="M14" s="4" t="s">
        <v>38</v>
      </c>
      <c r="N14" s="4" t="s">
        <v>42</v>
      </c>
      <c r="O14" s="4" t="s">
        <v>40</v>
      </c>
      <c r="P14" s="5" t="s">
        <v>53</v>
      </c>
      <c r="Q14" s="7">
        <v>2479000000</v>
      </c>
      <c r="R14" s="7">
        <v>0</v>
      </c>
      <c r="S14" s="7">
        <v>0</v>
      </c>
      <c r="T14" s="7">
        <v>2479000000</v>
      </c>
      <c r="U14" s="7">
        <v>0</v>
      </c>
      <c r="V14" s="7">
        <v>1461285464</v>
      </c>
      <c r="W14" s="7">
        <v>1017714536</v>
      </c>
      <c r="X14" s="7">
        <v>865328168</v>
      </c>
      <c r="Y14" s="7">
        <v>159946635.55000001</v>
      </c>
      <c r="Z14" s="7">
        <v>159946635.55000001</v>
      </c>
      <c r="AA14" s="7">
        <v>159946635.55000001</v>
      </c>
    </row>
    <row r="15" spans="1:29" s="15" customFormat="1" ht="39" customHeight="1">
      <c r="A15" s="10"/>
      <c r="B15" s="11"/>
      <c r="C15" s="12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3" t="s">
        <v>80</v>
      </c>
      <c r="Q15" s="14">
        <f>SUM(Q13:Q14)</f>
        <v>4098000000</v>
      </c>
      <c r="R15" s="14">
        <f t="shared" ref="R15:U15" si="1">SUM(R13:R14)</f>
        <v>0</v>
      </c>
      <c r="S15" s="14">
        <f t="shared" si="1"/>
        <v>0</v>
      </c>
      <c r="T15" s="14">
        <f>SUM(T13:T14)</f>
        <v>4098000000</v>
      </c>
      <c r="U15" s="14">
        <f t="shared" si="1"/>
        <v>0</v>
      </c>
      <c r="V15" s="14">
        <f t="shared" ref="V15:AA15" si="2">SUM(V13:V14)</f>
        <v>2431645761</v>
      </c>
      <c r="W15" s="14">
        <f t="shared" si="2"/>
        <v>1666354239</v>
      </c>
      <c r="X15" s="14">
        <f t="shared" si="2"/>
        <v>942126092</v>
      </c>
      <c r="Y15" s="14">
        <f t="shared" si="2"/>
        <v>236744559.55000001</v>
      </c>
      <c r="Z15" s="14">
        <f t="shared" si="2"/>
        <v>236744559.55000001</v>
      </c>
      <c r="AA15" s="14">
        <f t="shared" si="2"/>
        <v>236744559.55000001</v>
      </c>
    </row>
    <row r="16" spans="1:29" ht="33.75">
      <c r="A16" s="4" t="s">
        <v>33</v>
      </c>
      <c r="B16" s="5" t="s">
        <v>34</v>
      </c>
      <c r="C16" s="6" t="s">
        <v>54</v>
      </c>
      <c r="D16" s="4" t="s">
        <v>36</v>
      </c>
      <c r="E16" s="4" t="s">
        <v>47</v>
      </c>
      <c r="F16" s="4" t="s">
        <v>47</v>
      </c>
      <c r="G16" s="4" t="s">
        <v>37</v>
      </c>
      <c r="H16" s="4" t="s">
        <v>55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56</v>
      </c>
      <c r="Q16" s="7">
        <v>1069000000</v>
      </c>
      <c r="R16" s="7">
        <v>0</v>
      </c>
      <c r="S16" s="7">
        <v>0</v>
      </c>
      <c r="T16" s="7">
        <v>1069000000</v>
      </c>
      <c r="U16" s="7">
        <v>1069000000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</row>
    <row r="17" spans="1:27" ht="33.75">
      <c r="A17" s="4" t="s">
        <v>33</v>
      </c>
      <c r="B17" s="5" t="s">
        <v>34</v>
      </c>
      <c r="C17" s="6" t="s">
        <v>57</v>
      </c>
      <c r="D17" s="4" t="s">
        <v>36</v>
      </c>
      <c r="E17" s="4" t="s">
        <v>47</v>
      </c>
      <c r="F17" s="4" t="s">
        <v>50</v>
      </c>
      <c r="G17" s="4" t="s">
        <v>44</v>
      </c>
      <c r="H17" s="4" t="s">
        <v>58</v>
      </c>
      <c r="I17" s="4"/>
      <c r="J17" s="4"/>
      <c r="K17" s="4"/>
      <c r="L17" s="4"/>
      <c r="M17" s="4" t="s">
        <v>38</v>
      </c>
      <c r="N17" s="4" t="s">
        <v>42</v>
      </c>
      <c r="O17" s="4" t="s">
        <v>40</v>
      </c>
      <c r="P17" s="5" t="s">
        <v>59</v>
      </c>
      <c r="Q17" s="7">
        <v>55000000</v>
      </c>
      <c r="R17" s="7">
        <v>0</v>
      </c>
      <c r="S17" s="7">
        <v>0</v>
      </c>
      <c r="T17" s="7">
        <v>55000000</v>
      </c>
      <c r="U17" s="7">
        <v>0</v>
      </c>
      <c r="V17" s="7">
        <v>44000000</v>
      </c>
      <c r="W17" s="7">
        <v>11000000</v>
      </c>
      <c r="X17" s="7">
        <v>7268825</v>
      </c>
      <c r="Y17" s="7">
        <v>7129960</v>
      </c>
      <c r="Z17" s="7">
        <v>7129960</v>
      </c>
      <c r="AA17" s="7">
        <v>7129960</v>
      </c>
    </row>
    <row r="18" spans="1:27" s="15" customFormat="1" ht="39" customHeight="1">
      <c r="A18" s="10"/>
      <c r="B18" s="11"/>
      <c r="C18" s="12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6" t="s">
        <v>81</v>
      </c>
      <c r="Q18" s="14">
        <f>SUM(Q16:Q17)</f>
        <v>1124000000</v>
      </c>
      <c r="R18" s="14">
        <f>SUM(R16:R17)</f>
        <v>0</v>
      </c>
      <c r="S18" s="14">
        <f t="shared" ref="S18" si="3">SUM(S16:S17)</f>
        <v>0</v>
      </c>
      <c r="T18" s="14">
        <f t="shared" ref="T18:AA18" si="4">SUM(T16:T17)</f>
        <v>1124000000</v>
      </c>
      <c r="U18" s="14">
        <f t="shared" si="4"/>
        <v>1069000000</v>
      </c>
      <c r="V18" s="14">
        <f t="shared" si="4"/>
        <v>44000000</v>
      </c>
      <c r="W18" s="14">
        <f t="shared" si="4"/>
        <v>11000000</v>
      </c>
      <c r="X18" s="14">
        <f t="shared" si="4"/>
        <v>7268825</v>
      </c>
      <c r="Y18" s="14">
        <f t="shared" si="4"/>
        <v>7129960</v>
      </c>
      <c r="Z18" s="14">
        <f t="shared" si="4"/>
        <v>7129960</v>
      </c>
      <c r="AA18" s="14">
        <f t="shared" si="4"/>
        <v>7129960</v>
      </c>
    </row>
    <row r="19" spans="1:27" ht="22.5">
      <c r="A19" s="4" t="s">
        <v>33</v>
      </c>
      <c r="B19" s="5" t="s">
        <v>34</v>
      </c>
      <c r="C19" s="6" t="s">
        <v>60</v>
      </c>
      <c r="D19" s="4" t="s">
        <v>36</v>
      </c>
      <c r="E19" s="4" t="s">
        <v>47</v>
      </c>
      <c r="F19" s="4" t="s">
        <v>61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62</v>
      </c>
      <c r="Q19" s="7">
        <v>167000000</v>
      </c>
      <c r="R19" s="7">
        <v>0</v>
      </c>
      <c r="S19" s="7">
        <v>0</v>
      </c>
      <c r="T19" s="7">
        <v>167000000</v>
      </c>
      <c r="U19" s="7">
        <v>0</v>
      </c>
      <c r="V19" s="7">
        <v>0</v>
      </c>
      <c r="W19" s="7">
        <v>167000000</v>
      </c>
      <c r="X19" s="7">
        <v>0</v>
      </c>
      <c r="Y19" s="7">
        <v>0</v>
      </c>
      <c r="Z19" s="7">
        <v>0</v>
      </c>
      <c r="AA19" s="7">
        <v>0</v>
      </c>
    </row>
    <row r="20" spans="1:27" ht="22.5">
      <c r="A20" s="4" t="s">
        <v>33</v>
      </c>
      <c r="B20" s="5" t="s">
        <v>34</v>
      </c>
      <c r="C20" s="6" t="s">
        <v>63</v>
      </c>
      <c r="D20" s="4" t="s">
        <v>36</v>
      </c>
      <c r="E20" s="4" t="s">
        <v>64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65</v>
      </c>
      <c r="Q20" s="7">
        <v>317000000</v>
      </c>
      <c r="R20" s="7">
        <v>0</v>
      </c>
      <c r="S20" s="7">
        <v>0</v>
      </c>
      <c r="T20" s="7">
        <v>317000000</v>
      </c>
      <c r="U20" s="7">
        <v>0</v>
      </c>
      <c r="V20" s="7">
        <v>0</v>
      </c>
      <c r="W20" s="7">
        <v>317000000</v>
      </c>
      <c r="X20" s="7">
        <v>0</v>
      </c>
      <c r="Y20" s="7">
        <v>0</v>
      </c>
      <c r="Z20" s="7">
        <v>0</v>
      </c>
      <c r="AA20" s="7">
        <v>0</v>
      </c>
    </row>
    <row r="21" spans="1:27" ht="22.5">
      <c r="A21" s="4" t="s">
        <v>33</v>
      </c>
      <c r="B21" s="5" t="s">
        <v>34</v>
      </c>
      <c r="C21" s="6" t="s">
        <v>66</v>
      </c>
      <c r="D21" s="4" t="s">
        <v>36</v>
      </c>
      <c r="E21" s="4" t="s">
        <v>64</v>
      </c>
      <c r="F21" s="4" t="s">
        <v>50</v>
      </c>
      <c r="G21" s="4" t="s">
        <v>37</v>
      </c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67</v>
      </c>
      <c r="Q21" s="7">
        <v>168000000</v>
      </c>
      <c r="R21" s="7">
        <v>0</v>
      </c>
      <c r="S21" s="7">
        <v>0</v>
      </c>
      <c r="T21" s="7">
        <v>168000000</v>
      </c>
      <c r="U21" s="7">
        <v>0</v>
      </c>
      <c r="V21" s="7">
        <v>0</v>
      </c>
      <c r="W21" s="7">
        <v>168000000</v>
      </c>
      <c r="X21" s="7">
        <v>0</v>
      </c>
      <c r="Y21" s="7">
        <v>0</v>
      </c>
      <c r="Z21" s="7">
        <v>0</v>
      </c>
      <c r="AA21" s="7">
        <v>0</v>
      </c>
    </row>
    <row r="22" spans="1:27" s="15" customFormat="1" ht="39" customHeight="1">
      <c r="A22" s="10"/>
      <c r="B22" s="11"/>
      <c r="C22" s="1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7" t="s">
        <v>82</v>
      </c>
      <c r="Q22" s="18">
        <f>SUM(Q19:Q21)</f>
        <v>652000000</v>
      </c>
      <c r="R22" s="18">
        <f t="shared" ref="R22:Z22" si="5">SUM(R19:R21)</f>
        <v>0</v>
      </c>
      <c r="S22" s="18">
        <f t="shared" si="5"/>
        <v>0</v>
      </c>
      <c r="T22" s="18">
        <f>SUM(T19:T21)</f>
        <v>652000000</v>
      </c>
      <c r="U22" s="18">
        <f t="shared" si="5"/>
        <v>0</v>
      </c>
      <c r="V22" s="18">
        <f t="shared" si="5"/>
        <v>0</v>
      </c>
      <c r="W22" s="18">
        <f>SUM(W19:W21)</f>
        <v>652000000</v>
      </c>
      <c r="X22" s="18">
        <f t="shared" si="5"/>
        <v>0</v>
      </c>
      <c r="Y22" s="18">
        <f t="shared" si="5"/>
        <v>0</v>
      </c>
      <c r="Z22" s="18">
        <f t="shared" si="5"/>
        <v>0</v>
      </c>
      <c r="AA22" s="18">
        <f>SUM(AA19:AA21)</f>
        <v>0</v>
      </c>
    </row>
    <row r="23" spans="1:27" s="15" customFormat="1" ht="39" customHeight="1">
      <c r="A23" s="10"/>
      <c r="B23" s="11"/>
      <c r="C23" s="12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9" t="s">
        <v>83</v>
      </c>
      <c r="Q23" s="20">
        <f>+Q12+Q15+Q18+Q22</f>
        <v>24007000000</v>
      </c>
      <c r="R23" s="20">
        <f t="shared" ref="R23:S23" si="6">+R12+R15+R18+R22</f>
        <v>0</v>
      </c>
      <c r="S23" s="20">
        <f t="shared" si="6"/>
        <v>0</v>
      </c>
      <c r="T23" s="20">
        <f t="shared" ref="T23:AA23" si="7">+T12+T15+T18+T22</f>
        <v>24007000000</v>
      </c>
      <c r="U23" s="20">
        <f t="shared" si="7"/>
        <v>2798000000</v>
      </c>
      <c r="V23" s="20">
        <f t="shared" si="7"/>
        <v>11364845761</v>
      </c>
      <c r="W23" s="20">
        <f t="shared" si="7"/>
        <v>9844154239</v>
      </c>
      <c r="X23" s="20">
        <f t="shared" si="7"/>
        <v>3218271352</v>
      </c>
      <c r="Y23" s="20">
        <f t="shared" si="7"/>
        <v>2440886155.5500002</v>
      </c>
      <c r="Z23" s="20">
        <f t="shared" si="7"/>
        <v>2440886155.5500002</v>
      </c>
      <c r="AA23" s="20">
        <f t="shared" si="7"/>
        <v>2440886155.5500002</v>
      </c>
    </row>
    <row r="24" spans="1:27" ht="33.75">
      <c r="A24" s="4" t="s">
        <v>33</v>
      </c>
      <c r="B24" s="5" t="s">
        <v>34</v>
      </c>
      <c r="C24" s="6" t="s">
        <v>68</v>
      </c>
      <c r="D24" s="4" t="s">
        <v>69</v>
      </c>
      <c r="E24" s="4" t="s">
        <v>70</v>
      </c>
      <c r="F24" s="4" t="s">
        <v>71</v>
      </c>
      <c r="G24" s="4" t="s">
        <v>72</v>
      </c>
      <c r="H24" s="4" t="s">
        <v>73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74</v>
      </c>
      <c r="Q24" s="7">
        <v>11009975000</v>
      </c>
      <c r="R24" s="7">
        <v>0</v>
      </c>
      <c r="S24" s="7">
        <v>0</v>
      </c>
      <c r="T24" s="7">
        <v>11009975000</v>
      </c>
      <c r="U24" s="7">
        <v>0</v>
      </c>
      <c r="V24" s="7">
        <v>8994876463</v>
      </c>
      <c r="W24" s="7">
        <v>2015098537</v>
      </c>
      <c r="X24" s="7">
        <v>7142367646</v>
      </c>
      <c r="Y24" s="7">
        <v>95903415.010000005</v>
      </c>
      <c r="Z24" s="7">
        <v>95903415.010000005</v>
      </c>
      <c r="AA24" s="7">
        <v>95903415.010000005</v>
      </c>
    </row>
    <row r="25" spans="1:27" ht="33.75">
      <c r="A25" s="4" t="s">
        <v>33</v>
      </c>
      <c r="B25" s="5" t="s">
        <v>34</v>
      </c>
      <c r="C25" s="6" t="s">
        <v>75</v>
      </c>
      <c r="D25" s="4" t="s">
        <v>69</v>
      </c>
      <c r="E25" s="4" t="s">
        <v>76</v>
      </c>
      <c r="F25" s="4" t="s">
        <v>71</v>
      </c>
      <c r="G25" s="4" t="s">
        <v>77</v>
      </c>
      <c r="H25" s="4" t="s">
        <v>73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74</v>
      </c>
      <c r="Q25" s="7">
        <v>1271127010</v>
      </c>
      <c r="R25" s="7">
        <v>0</v>
      </c>
      <c r="S25" s="7">
        <v>0</v>
      </c>
      <c r="T25" s="7">
        <v>1271127010</v>
      </c>
      <c r="U25" s="7">
        <v>0</v>
      </c>
      <c r="V25" s="7">
        <v>893954073</v>
      </c>
      <c r="W25" s="7">
        <v>377172937</v>
      </c>
      <c r="X25" s="7">
        <v>668819662</v>
      </c>
      <c r="Y25" s="7">
        <v>12583333</v>
      </c>
      <c r="Z25" s="7">
        <v>12583333</v>
      </c>
      <c r="AA25" s="7">
        <v>12583333</v>
      </c>
    </row>
    <row r="26" spans="1:27" ht="33.75">
      <c r="A26" s="4" t="s">
        <v>33</v>
      </c>
      <c r="B26" s="5" t="s">
        <v>34</v>
      </c>
      <c r="C26" s="6" t="s">
        <v>75</v>
      </c>
      <c r="D26" s="4" t="s">
        <v>69</v>
      </c>
      <c r="E26" s="4" t="s">
        <v>76</v>
      </c>
      <c r="F26" s="4" t="s">
        <v>71</v>
      </c>
      <c r="G26" s="4" t="s">
        <v>77</v>
      </c>
      <c r="H26" s="4" t="s">
        <v>73</v>
      </c>
      <c r="I26" s="4"/>
      <c r="J26" s="4"/>
      <c r="K26" s="4"/>
      <c r="L26" s="4"/>
      <c r="M26" s="4" t="s">
        <v>38</v>
      </c>
      <c r="N26" s="4" t="s">
        <v>42</v>
      </c>
      <c r="O26" s="4" t="s">
        <v>40</v>
      </c>
      <c r="P26" s="5" t="s">
        <v>74</v>
      </c>
      <c r="Q26" s="7">
        <v>4818705038</v>
      </c>
      <c r="R26" s="7">
        <v>0</v>
      </c>
      <c r="S26" s="7">
        <v>0</v>
      </c>
      <c r="T26" s="7">
        <v>4818705038</v>
      </c>
      <c r="U26" s="7">
        <v>0</v>
      </c>
      <c r="V26" s="7">
        <v>3943998737</v>
      </c>
      <c r="W26" s="7">
        <v>874706301</v>
      </c>
      <c r="X26" s="7">
        <v>3253895242</v>
      </c>
      <c r="Y26" s="7">
        <v>55716329</v>
      </c>
      <c r="Z26" s="7">
        <v>55716329</v>
      </c>
      <c r="AA26" s="7">
        <v>55716329</v>
      </c>
    </row>
    <row r="27" spans="1:27" ht="33.75">
      <c r="A27" s="4" t="s">
        <v>33</v>
      </c>
      <c r="B27" s="5" t="s">
        <v>34</v>
      </c>
      <c r="C27" s="6" t="s">
        <v>78</v>
      </c>
      <c r="D27" s="4" t="s">
        <v>69</v>
      </c>
      <c r="E27" s="4" t="s">
        <v>76</v>
      </c>
      <c r="F27" s="4" t="s">
        <v>71</v>
      </c>
      <c r="G27" s="4" t="s">
        <v>72</v>
      </c>
      <c r="H27" s="4" t="s">
        <v>73</v>
      </c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74</v>
      </c>
      <c r="Q27" s="7">
        <v>7820646847</v>
      </c>
      <c r="R27" s="7">
        <v>0</v>
      </c>
      <c r="S27" s="7">
        <v>0</v>
      </c>
      <c r="T27" s="7">
        <v>7820646847</v>
      </c>
      <c r="U27" s="7">
        <v>0</v>
      </c>
      <c r="V27" s="7">
        <v>2357288643</v>
      </c>
      <c r="W27" s="7">
        <v>5463358204</v>
      </c>
      <c r="X27" s="7">
        <v>1905056610</v>
      </c>
      <c r="Y27" s="7">
        <v>656634732</v>
      </c>
      <c r="Z27" s="7">
        <v>656634732</v>
      </c>
      <c r="AA27" s="7">
        <v>656634732</v>
      </c>
    </row>
    <row r="28" spans="1:27" s="15" customFormat="1" ht="39" customHeight="1">
      <c r="P28" s="21" t="s">
        <v>84</v>
      </c>
      <c r="Q28" s="22">
        <f>+Q24+Q25+Q26+Q27</f>
        <v>24920453895</v>
      </c>
      <c r="R28" s="22">
        <f t="shared" ref="R28:U28" si="8">+R24+R25+R26+R27</f>
        <v>0</v>
      </c>
      <c r="S28" s="22">
        <f t="shared" si="8"/>
        <v>0</v>
      </c>
      <c r="T28" s="22">
        <f>+T24+T25+T26+T27</f>
        <v>24920453895</v>
      </c>
      <c r="U28" s="22">
        <f t="shared" si="8"/>
        <v>0</v>
      </c>
      <c r="V28" s="22">
        <f t="shared" ref="V28:AA28" si="9">+V24+V25+V26+V27</f>
        <v>16190117916</v>
      </c>
      <c r="W28" s="22">
        <f t="shared" si="9"/>
        <v>8730335979</v>
      </c>
      <c r="X28" s="22">
        <f t="shared" si="9"/>
        <v>12970139160</v>
      </c>
      <c r="Y28" s="22">
        <f t="shared" si="9"/>
        <v>820837809.00999999</v>
      </c>
      <c r="Z28" s="22">
        <f t="shared" si="9"/>
        <v>820837809.00999999</v>
      </c>
      <c r="AA28" s="22">
        <f t="shared" si="9"/>
        <v>820837809.00999999</v>
      </c>
    </row>
    <row r="29" spans="1:27" s="15" customFormat="1" ht="39" customHeight="1">
      <c r="A29" s="10" t="s">
        <v>1</v>
      </c>
      <c r="B29" s="23" t="s">
        <v>1</v>
      </c>
      <c r="C29" s="12" t="s">
        <v>1</v>
      </c>
      <c r="D29" s="10" t="s">
        <v>1</v>
      </c>
      <c r="E29" s="10" t="s">
        <v>1</v>
      </c>
      <c r="F29" s="10" t="s">
        <v>1</v>
      </c>
      <c r="G29" s="10" t="s">
        <v>1</v>
      </c>
      <c r="H29" s="10" t="s">
        <v>1</v>
      </c>
      <c r="I29" s="10" t="s">
        <v>1</v>
      </c>
      <c r="J29" s="10" t="s">
        <v>1</v>
      </c>
      <c r="K29" s="10" t="s">
        <v>1</v>
      </c>
      <c r="L29" s="10" t="s">
        <v>1</v>
      </c>
      <c r="M29" s="10" t="s">
        <v>1</v>
      </c>
      <c r="N29" s="10" t="s">
        <v>1</v>
      </c>
      <c r="O29" s="10" t="s">
        <v>1</v>
      </c>
      <c r="P29" s="13" t="s">
        <v>85</v>
      </c>
      <c r="Q29" s="14">
        <f>+Q23+Q28</f>
        <v>48927453895</v>
      </c>
      <c r="R29" s="14">
        <f t="shared" ref="R29:Z29" si="10">+R23+R28</f>
        <v>0</v>
      </c>
      <c r="S29" s="14">
        <f t="shared" si="10"/>
        <v>0</v>
      </c>
      <c r="T29" s="14">
        <f t="shared" si="10"/>
        <v>48927453895</v>
      </c>
      <c r="U29" s="14">
        <f t="shared" si="10"/>
        <v>2798000000</v>
      </c>
      <c r="V29" s="14">
        <f t="shared" si="10"/>
        <v>27554963677</v>
      </c>
      <c r="W29" s="14">
        <f t="shared" si="10"/>
        <v>18574490218</v>
      </c>
      <c r="X29" s="14">
        <f t="shared" si="10"/>
        <v>16188410512</v>
      </c>
      <c r="Y29" s="14">
        <f t="shared" si="10"/>
        <v>3261723964.5600004</v>
      </c>
      <c r="Z29" s="14">
        <f t="shared" si="10"/>
        <v>3261723964.5600004</v>
      </c>
      <c r="AA29" s="14">
        <f>+AA23+AA28</f>
        <v>3261723964.5600004</v>
      </c>
    </row>
    <row r="30" spans="1:27">
      <c r="A30" s="4"/>
      <c r="B30" s="5"/>
      <c r="C30" s="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>
      <c r="A31" s="4"/>
      <c r="B31" s="5"/>
      <c r="C31" s="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5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>
      <c r="A32" s="4" t="s">
        <v>1</v>
      </c>
      <c r="B32" s="5" t="s">
        <v>1</v>
      </c>
      <c r="C32" s="6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5" t="s">
        <v>1</v>
      </c>
      <c r="Q32" s="7">
        <v>48927453895</v>
      </c>
      <c r="R32" s="7">
        <v>0</v>
      </c>
      <c r="S32" s="7">
        <v>0</v>
      </c>
      <c r="T32" s="7">
        <v>48927453895</v>
      </c>
      <c r="U32" s="7">
        <v>2798000000</v>
      </c>
      <c r="V32" s="7">
        <v>27554963677</v>
      </c>
      <c r="W32" s="7">
        <v>18574490218</v>
      </c>
      <c r="X32" s="7">
        <v>16188410512</v>
      </c>
      <c r="Y32" s="7">
        <v>3261723964.5599999</v>
      </c>
      <c r="Z32" s="7">
        <v>3261723964.5599999</v>
      </c>
      <c r="AA32" s="7">
        <v>3261723964.5599999</v>
      </c>
    </row>
    <row r="33" spans="1:27">
      <c r="A33" s="4" t="s">
        <v>1</v>
      </c>
      <c r="B33" s="8" t="s">
        <v>1</v>
      </c>
      <c r="C33" s="6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5" t="s">
        <v>1</v>
      </c>
      <c r="Q33" s="9" t="s">
        <v>1</v>
      </c>
      <c r="R33" s="9" t="s">
        <v>1</v>
      </c>
      <c r="S33" s="9" t="s">
        <v>1</v>
      </c>
      <c r="T33" s="9" t="s">
        <v>1</v>
      </c>
      <c r="U33" s="9" t="s">
        <v>1</v>
      </c>
      <c r="V33" s="9" t="s">
        <v>1</v>
      </c>
      <c r="W33" s="9" t="s">
        <v>1</v>
      </c>
      <c r="X33" s="9" t="s">
        <v>1</v>
      </c>
      <c r="Y33" s="9" t="s">
        <v>1</v>
      </c>
      <c r="Z33" s="9" t="s">
        <v>1</v>
      </c>
      <c r="AA33" s="9" t="s">
        <v>1</v>
      </c>
    </row>
    <row r="35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1621-052B-4FB3-9734-F12D61D77A7D}">
  <sheetPr>
    <pageSetUpPr fitToPage="1"/>
  </sheetPr>
  <dimension ref="B1:L11"/>
  <sheetViews>
    <sheetView showGridLines="0" tabSelected="1" workbookViewId="0">
      <selection activeCell="F8" sqref="F8"/>
    </sheetView>
  </sheetViews>
  <sheetFormatPr baseColWidth="10" defaultColWidth="11.42578125" defaultRowHeight="12"/>
  <cols>
    <col min="1" max="1" width="11.42578125" style="41"/>
    <col min="2" max="2" width="22" style="41" customWidth="1"/>
    <col min="3" max="3" width="17.28515625" style="41" customWidth="1"/>
    <col min="4" max="4" width="15.140625" style="41" customWidth="1"/>
    <col min="5" max="5" width="11.42578125" style="41"/>
    <col min="6" max="6" width="14.42578125" style="41" bestFit="1" customWidth="1"/>
    <col min="7" max="7" width="16.85546875" style="41" customWidth="1"/>
    <col min="8" max="8" width="14.140625" style="41" bestFit="1" customWidth="1"/>
    <col min="9" max="9" width="15.28515625" style="41" customWidth="1"/>
    <col min="10" max="10" width="11.42578125" style="41"/>
    <col min="11" max="11" width="16.28515625" style="41" customWidth="1"/>
    <col min="12" max="16384" width="11.42578125" style="41"/>
  </cols>
  <sheetData>
    <row r="1" spans="2:12" ht="12.75" thickBot="1"/>
    <row r="2" spans="2:12" ht="42.75" customHeight="1">
      <c r="B2" s="85" t="s">
        <v>116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ht="38.25" customHeight="1">
      <c r="B3" s="60" t="s">
        <v>113</v>
      </c>
      <c r="C3" s="61" t="s">
        <v>86</v>
      </c>
      <c r="D3" s="61" t="s">
        <v>87</v>
      </c>
      <c r="E3" s="61" t="s">
        <v>88</v>
      </c>
      <c r="F3" s="62" t="s">
        <v>89</v>
      </c>
      <c r="G3" s="61" t="s">
        <v>90</v>
      </c>
      <c r="H3" s="61" t="s">
        <v>91</v>
      </c>
      <c r="I3" s="61" t="s">
        <v>92</v>
      </c>
      <c r="J3" s="61" t="s">
        <v>93</v>
      </c>
      <c r="K3" s="61" t="s">
        <v>94</v>
      </c>
      <c r="L3" s="63" t="s">
        <v>95</v>
      </c>
    </row>
    <row r="4" spans="2:12" s="66" customFormat="1" ht="30" customHeight="1">
      <c r="B4" s="64" t="s">
        <v>114</v>
      </c>
      <c r="C4" s="65">
        <f>+'1.FUNCIONAMIENTO'!B8</f>
        <v>24007000000</v>
      </c>
      <c r="D4" s="65">
        <f>+'1.FUNCIONAMIENTO'!C8</f>
        <v>11364845761</v>
      </c>
      <c r="E4" s="51">
        <f>D4/C4</f>
        <v>0.47339716586828839</v>
      </c>
      <c r="F4" s="31">
        <f>+C4-D4</f>
        <v>12642154239</v>
      </c>
      <c r="G4" s="65">
        <f>+'1.FUNCIONAMIENTO'!F8</f>
        <v>3218271352</v>
      </c>
      <c r="H4" s="30">
        <f>+G4/C4</f>
        <v>0.13405554013412754</v>
      </c>
      <c r="I4" s="65">
        <f>+'1.FUNCIONAMIENTO'!H8</f>
        <v>2440886155.5500002</v>
      </c>
      <c r="J4" s="30">
        <f t="shared" ref="J4:J5" si="0">I4/C4</f>
        <v>0.10167393491689924</v>
      </c>
      <c r="K4" s="65">
        <f>+'1.FUNCIONAMIENTO'!J8</f>
        <v>2440886155.5500002</v>
      </c>
      <c r="L4" s="33">
        <f>+K4/C4</f>
        <v>0.10167393491689924</v>
      </c>
    </row>
    <row r="5" spans="2:12" s="66" customFormat="1" ht="30" customHeight="1">
      <c r="B5" s="64" t="s">
        <v>115</v>
      </c>
      <c r="C5" s="65">
        <f>+'2.INVERSION'!C8</f>
        <v>24920453895</v>
      </c>
      <c r="D5" s="67">
        <f>+'2.INVERSION'!D8</f>
        <v>16190117916</v>
      </c>
      <c r="E5" s="51">
        <f>D5/C5</f>
        <v>0.64967187131564885</v>
      </c>
      <c r="F5" s="31">
        <f>+C5-D5</f>
        <v>8730335979</v>
      </c>
      <c r="G5" s="67">
        <f>+'2.INVERSION'!G8</f>
        <v>12970139160</v>
      </c>
      <c r="H5" s="30">
        <f>+G5/C5</f>
        <v>0.52046159410452419</v>
      </c>
      <c r="I5" s="67">
        <f>+'2.INVERSION'!I8</f>
        <v>820837809.00999999</v>
      </c>
      <c r="J5" s="30">
        <f t="shared" si="0"/>
        <v>3.2938316953155161E-2</v>
      </c>
      <c r="K5" s="67">
        <f>+'2.INVERSION'!K8</f>
        <v>820837809.00999999</v>
      </c>
      <c r="L5" s="33">
        <f>+K5/C5</f>
        <v>3.2938316953155161E-2</v>
      </c>
    </row>
    <row r="6" spans="2:12" s="74" customFormat="1" ht="30" customHeight="1" thickBot="1">
      <c r="B6" s="68" t="s">
        <v>100</v>
      </c>
      <c r="C6" s="69">
        <f>SUM(C4:C5)</f>
        <v>48927453895</v>
      </c>
      <c r="D6" s="70">
        <f>SUM(D4:D5)</f>
        <v>27554963677</v>
      </c>
      <c r="E6" s="71">
        <f>D6/C6</f>
        <v>0.56318000393263667</v>
      </c>
      <c r="F6" s="72">
        <f>SUM(F4:F5)</f>
        <v>21372490218</v>
      </c>
      <c r="G6" s="70">
        <f>SUM(G4:G5)</f>
        <v>16188410512</v>
      </c>
      <c r="H6" s="71">
        <f>+G6/C6</f>
        <v>0.3308655820664792</v>
      </c>
      <c r="I6" s="69">
        <f>SUM(I4:I5)</f>
        <v>3261723964.5600004</v>
      </c>
      <c r="J6" s="71">
        <f>I6/C6</f>
        <v>6.6664494162311655E-2</v>
      </c>
      <c r="K6" s="70">
        <f>SUM(K4:K5)</f>
        <v>3261723964.5600004</v>
      </c>
      <c r="L6" s="73">
        <f>+K6/C6</f>
        <v>6.6664494162311655E-2</v>
      </c>
    </row>
    <row r="7" spans="2:12" ht="30" customHeight="1">
      <c r="C7" s="75"/>
      <c r="D7" s="76"/>
      <c r="G7" s="76"/>
      <c r="I7" s="77"/>
      <c r="K7" s="76"/>
    </row>
    <row r="8" spans="2:12" ht="30" customHeight="1">
      <c r="C8" s="75"/>
      <c r="D8" s="75"/>
      <c r="E8" s="59"/>
      <c r="F8" s="59"/>
      <c r="G8" s="75"/>
      <c r="H8" s="59"/>
      <c r="I8" s="75"/>
      <c r="J8" s="59"/>
      <c r="K8" s="75"/>
      <c r="L8" s="59"/>
    </row>
    <row r="9" spans="2:12" ht="30" customHeight="1">
      <c r="C9" s="59"/>
      <c r="D9" s="59"/>
      <c r="E9" s="59"/>
      <c r="F9" s="59"/>
      <c r="G9" s="59"/>
      <c r="H9" s="59"/>
      <c r="I9" s="59"/>
      <c r="J9" s="59"/>
      <c r="K9" s="59"/>
    </row>
    <row r="10" spans="2:12"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2">
      <c r="G11" s="59"/>
      <c r="H11" s="42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Jannett Cespedes Figueroa</dc:creator>
  <cp:lastModifiedBy>Sandra Jannett Cespedes Figueroa</cp:lastModifiedBy>
  <dcterms:created xsi:type="dcterms:W3CDTF">2024-03-07T17:36:53Z</dcterms:created>
  <dcterms:modified xsi:type="dcterms:W3CDTF">2024-03-07T20:50:31Z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