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27.28.170\secretaria_general\4200.GRUPO_ADMINISTRATIVO_FINANCIERO\4200.26.EJECUCION_PRESUPUESTAL\PRESUPUESTO_2024\7.EJECUCION_PRESUPUESTAL\"/>
    </mc:Choice>
  </mc:AlternateContent>
  <bookViews>
    <workbookView xWindow="0" yWindow="0" windowWidth="28800" windowHeight="11610"/>
  </bookViews>
  <sheets>
    <sheet name="1.FUNCIONAMIENTO" sheetId="1" r:id="rId1"/>
    <sheet name="2.INVERSION" sheetId="3" r:id="rId2"/>
    <sheet name="3.EJECUCION RUBROS" sheetId="7" r:id="rId3"/>
    <sheet name="4.RESUMEN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8" i="7" l="1"/>
  <c r="Z28" i="7"/>
  <c r="Y28" i="7"/>
  <c r="X28" i="7"/>
  <c r="W28" i="7"/>
  <c r="V28" i="7"/>
  <c r="U28" i="7"/>
  <c r="T28" i="7"/>
  <c r="S28" i="7"/>
  <c r="R28" i="7"/>
  <c r="Q28" i="7"/>
  <c r="AA22" i="7"/>
  <c r="Z22" i="7"/>
  <c r="Y22" i="7"/>
  <c r="X22" i="7"/>
  <c r="W22" i="7"/>
  <c r="V22" i="7"/>
  <c r="U22" i="7"/>
  <c r="T22" i="7"/>
  <c r="S22" i="7"/>
  <c r="R22" i="7"/>
  <c r="Q22" i="7"/>
  <c r="AA18" i="7"/>
  <c r="Z18" i="7"/>
  <c r="Y18" i="7"/>
  <c r="X18" i="7"/>
  <c r="W18" i="7"/>
  <c r="V18" i="7"/>
  <c r="U18" i="7"/>
  <c r="T18" i="7"/>
  <c r="S18" i="7"/>
  <c r="R18" i="7"/>
  <c r="Q18" i="7"/>
  <c r="AA15" i="7"/>
  <c r="Z15" i="7"/>
  <c r="Y15" i="7"/>
  <c r="X15" i="7"/>
  <c r="W15" i="7"/>
  <c r="V15" i="7"/>
  <c r="U15" i="7"/>
  <c r="T15" i="7"/>
  <c r="S15" i="7"/>
  <c r="R15" i="7"/>
  <c r="Q15" i="7"/>
  <c r="AA12" i="7"/>
  <c r="AA23" i="7" s="1"/>
  <c r="AA29" i="7" s="1"/>
  <c r="Z12" i="7"/>
  <c r="Z23" i="7" s="1"/>
  <c r="Z29" i="7" s="1"/>
  <c r="Y12" i="7"/>
  <c r="Y23" i="7" s="1"/>
  <c r="Y29" i="7" s="1"/>
  <c r="X12" i="7"/>
  <c r="X23" i="7" s="1"/>
  <c r="X29" i="7" s="1"/>
  <c r="W12" i="7"/>
  <c r="W23" i="7" s="1"/>
  <c r="W29" i="7" s="1"/>
  <c r="V12" i="7"/>
  <c r="V23" i="7" s="1"/>
  <c r="V29" i="7" s="1"/>
  <c r="U12" i="7"/>
  <c r="U23" i="7" s="1"/>
  <c r="U29" i="7" s="1"/>
  <c r="T12" i="7"/>
  <c r="T23" i="7" s="1"/>
  <c r="T29" i="7" s="1"/>
  <c r="S12" i="7"/>
  <c r="S23" i="7" s="1"/>
  <c r="S29" i="7" s="1"/>
  <c r="R12" i="7"/>
  <c r="R23" i="7" s="1"/>
  <c r="R29" i="7" s="1"/>
  <c r="Q12" i="7"/>
  <c r="Q23" i="7" s="1"/>
  <c r="Q29" i="7" s="1"/>
  <c r="E4" i="1" l="1"/>
  <c r="D4" i="1"/>
  <c r="J8" i="1" l="1"/>
  <c r="E7" i="1" l="1"/>
  <c r="B8" i="1" l="1"/>
  <c r="F7" i="3" l="1"/>
  <c r="F6" i="3"/>
  <c r="F5" i="3"/>
  <c r="F4" i="3"/>
  <c r="E6" i="1"/>
  <c r="E5" i="1"/>
  <c r="E8" i="1" l="1"/>
  <c r="F8" i="3"/>
  <c r="L7" i="3"/>
  <c r="J7" i="3"/>
  <c r="H7" i="3"/>
  <c r="E7" i="3"/>
  <c r="L6" i="3"/>
  <c r="J6" i="3"/>
  <c r="H6" i="3"/>
  <c r="E6" i="3"/>
  <c r="L5" i="3"/>
  <c r="J5" i="3"/>
  <c r="H5" i="3"/>
  <c r="E5" i="3"/>
  <c r="L4" i="3"/>
  <c r="J4" i="3"/>
  <c r="H4" i="3"/>
  <c r="E4" i="3"/>
  <c r="K4" i="1" l="1"/>
  <c r="K8" i="3" l="1"/>
  <c r="K5" i="5" s="1"/>
  <c r="I8" i="3"/>
  <c r="G8" i="3"/>
  <c r="D8" i="3"/>
  <c r="D5" i="5" s="1"/>
  <c r="C8" i="3"/>
  <c r="C5" i="5" s="1"/>
  <c r="K4" i="5"/>
  <c r="H8" i="1"/>
  <c r="I4" i="5" s="1"/>
  <c r="F8" i="1"/>
  <c r="G4" i="5" s="1"/>
  <c r="C8" i="1"/>
  <c r="D4" i="5" s="1"/>
  <c r="K7" i="1"/>
  <c r="I7" i="1"/>
  <c r="G7" i="1"/>
  <c r="D7" i="1"/>
  <c r="K6" i="1"/>
  <c r="I6" i="1"/>
  <c r="G6" i="1"/>
  <c r="D6" i="1"/>
  <c r="K5" i="1"/>
  <c r="I5" i="1"/>
  <c r="G5" i="1"/>
  <c r="D5" i="1"/>
  <c r="I4" i="1"/>
  <c r="G4" i="1"/>
  <c r="L5" i="5" l="1"/>
  <c r="F5" i="5"/>
  <c r="C4" i="5"/>
  <c r="H4" i="5" s="1"/>
  <c r="K6" i="5"/>
  <c r="E5" i="5"/>
  <c r="H8" i="3"/>
  <c r="G5" i="5"/>
  <c r="H5" i="5" s="1"/>
  <c r="J8" i="3"/>
  <c r="I5" i="5"/>
  <c r="I6" i="5" s="1"/>
  <c r="D8" i="1"/>
  <c r="G8" i="1"/>
  <c r="I8" i="1"/>
  <c r="L8" i="3"/>
  <c r="K8" i="1"/>
  <c r="E8" i="3"/>
  <c r="D6" i="5" l="1"/>
  <c r="F4" i="5"/>
  <c r="E4" i="5"/>
  <c r="J4" i="5"/>
  <c r="L4" i="5"/>
  <c r="C6" i="5"/>
  <c r="G6" i="5"/>
  <c r="J5" i="5"/>
  <c r="J6" i="5" l="1"/>
  <c r="L6" i="5"/>
  <c r="F6" i="5"/>
  <c r="E6" i="5"/>
  <c r="H6" i="5"/>
</calcChain>
</file>

<file path=xl/comments1.xml><?xml version="1.0" encoding="utf-8"?>
<comments xmlns="http://schemas.openxmlformats.org/spreadsheetml/2006/main">
  <authors>
    <author>Magda Yiber Ramirez Rodriguez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Magda Yiber Ramirez Rodriguez:</t>
        </r>
        <r>
          <rPr>
            <sz val="9"/>
            <color indexed="81"/>
            <rFont val="Tahoma"/>
            <family val="2"/>
          </rPr>
          <t xml:space="preserve">
APROPIACION BLOQUEADA 2.028.000.000
</t>
        </r>
      </text>
    </comment>
  </commentList>
</comments>
</file>

<file path=xl/sharedStrings.xml><?xml version="1.0" encoding="utf-8"?>
<sst xmlns="http://schemas.openxmlformats.org/spreadsheetml/2006/main" count="383" uniqueCount="120">
  <si>
    <t>RUBRO</t>
  </si>
  <si>
    <t>APROPIACIÓN VIGENTE</t>
  </si>
  <si>
    <t xml:space="preserve">CDP´S </t>
  </si>
  <si>
    <t>% DE EJEC. CDP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</si>
  <si>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</si>
  <si>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</si>
  <si>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</si>
  <si>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</si>
  <si>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</si>
  <si>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</si>
  <si>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</si>
  <si>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</si>
  <si>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</si>
  <si>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</si>
  <si>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lñññññññññññññññññññññññZ</t>
  </si>
  <si>
    <t>34                                                            -…………………………………………………………………………………………………………………..</t>
  </si>
  <si>
    <t>PROYECTO DE INVERSIÓN</t>
  </si>
  <si>
    <t>FUNCIONAMIENTO</t>
  </si>
  <si>
    <t>INVERSIÓN</t>
  </si>
  <si>
    <t>TOTAL</t>
  </si>
  <si>
    <t>Año Fiscal:</t>
  </si>
  <si>
    <t/>
  </si>
  <si>
    <t>Vigencia:</t>
  </si>
  <si>
    <t>Actual</t>
  </si>
  <si>
    <t>Periodo:</t>
  </si>
  <si>
    <t>UEJ</t>
  </si>
  <si>
    <t>NOMBRE UEJ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</si>
  <si>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</si>
  <si>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</si>
  <si>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</si>
  <si>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</si>
  <si>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</si>
  <si>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</si>
  <si>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</si>
  <si>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</si>
  <si>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</si>
  <si>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</si>
  <si>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</si>
  <si>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</si>
  <si>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</si>
  <si>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</si>
  <si>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</si>
  <si>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</si>
  <si>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</si>
  <si>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</si>
  <si>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</si>
  <si>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</si>
  <si>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</si>
  <si>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</si>
  <si>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</si>
  <si>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</si>
  <si>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</si>
  <si>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</si>
  <si>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</si>
  <si>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</si>
  <si>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</si>
  <si>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</si>
  <si>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</si>
  <si>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</si>
  <si>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</si>
  <si>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</si>
  <si>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</si>
  <si>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</si>
  <si>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</si>
  <si>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</si>
  <si>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</si>
  <si>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</si>
  <si>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</si>
  <si>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</si>
  <si>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</si>
  <si>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</si>
  <si>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</si>
  <si>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</si>
  <si>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</si>
  <si>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</si>
  <si>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</si>
  <si>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</si>
  <si>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</si>
  <si>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</si>
  <si>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</si>
  <si>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</si>
  <si>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</si>
  <si>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</si>
  <si>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</si>
  <si>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</si>
  <si>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</t>
  </si>
  <si>
    <t>1304</t>
  </si>
  <si>
    <t>1000</t>
  </si>
  <si>
    <t>8</t>
  </si>
  <si>
    <t>1399</t>
  </si>
  <si>
    <t>CONCEPTO DE GASTO</t>
  </si>
  <si>
    <t>DISPONIBLE</t>
  </si>
  <si>
    <t>TOTAL ADQUISICIÓN DE BIENES  Y SERVICIOS</t>
  </si>
  <si>
    <t>TOTAL GASTOS POR TRIBUTOS, MULTAS, SANCIONES E INTERESES DE MORA</t>
  </si>
  <si>
    <t xml:space="preserve">TOTAL GASTOS DE PERSONAL </t>
  </si>
  <si>
    <t>TOTAL PRESUPUESTO VIGENCIA 2023</t>
  </si>
  <si>
    <t>TOTAL FUNCIONAMIENTO</t>
  </si>
  <si>
    <t>TOTAL INVERSION</t>
  </si>
  <si>
    <t>TOTAL TRANSFERENCIAS CORRIENTES</t>
  </si>
  <si>
    <t>COMPROMISO</t>
  </si>
  <si>
    <t xml:space="preserve"> </t>
  </si>
  <si>
    <t xml:space="preserve">SUPERINTENDENCIA DE LA ECONOMÍA SOLIDARIA 
GASTOS DE FUNCIONAMIENTO - 31 DE ENERO DE 2024
</t>
  </si>
  <si>
    <t xml:space="preserve">
SUPERINTENDENCIA DE LA ECONOMIA SOLIDARIA
GASTOS DE INVERSIÓN - 31 DE ENERO DE 2024</t>
  </si>
  <si>
    <t>EJECUCION PRESUPUESTAL A 31 DE ENERO DE 2024 SUPERINTENDENCIA DE LA ECONOMIA SOLIDARIA</t>
  </si>
  <si>
    <t>C-1304-1000-9-803001</t>
  </si>
  <si>
    <t>C-1399-1000-8-803001</t>
  </si>
  <si>
    <t>C-1399-1000-9-803001</t>
  </si>
  <si>
    <t>8. ESTABILIDAD MACROECONÓMICA / 1. ADMINISTRACIÓN EFICIENTE DE LOS RECURSOS PÚBLICOS.   FORTALECIMIENTO DE LAS CAPACIDADES PARA EJERCER LA LABOR DE SUPERVISIÓN A
LAS ORGANIZACIONES VIGILADAS POR LA SUPERINTENDENCIA DE LA ECONOMÍA SOLIDARIA A NIVEL NACIONAL NACIONAL</t>
  </si>
  <si>
    <t>8. ESTABILIDAD MACROECONÓMICA / 1. ADMINISTRACIÓN EFICIENTE DE LOS RECURSOS PÚBLICOS.   FORTALECIMIENTO INSTITUCIONAL PARA LA GENERACIÓN DE VALOR PÚBLICO EN EL SECTOR SOLIDARIO NACIONAL.</t>
  </si>
  <si>
    <t xml:space="preserve">8. ESTABILIDAD MACROECONÓMICA / 1. ADMINISTRACIÓN EFICIENTE DE LOS RECURSOS PÚBLICOS.  FORTALECIMIENTO DE LA INFRAESTRUCTURA Y SERVICIOS TECNOLÓGICOS DE LA
SUPERINTENDENCIA DE LA ECONOMÍA SOLIDARIA NACIONAL.
</t>
  </si>
  <si>
    <t>C-1304-1000-9</t>
  </si>
  <si>
    <t>C-1399-1000-8</t>
  </si>
  <si>
    <t>C-1399-1000-9</t>
  </si>
  <si>
    <t>8. ESTABILIDAD MACROECONÓMICA    /       1. ADMINISTRACIÓN EFICIENTE DE LOS RECURSOS PÚBLICOS.   FORTALECIMIENTO INSTITUCIONAL PARA LA GENERACIÓN DE VALOR PÚBLICO EN EL SECTOR SOLIDARIO NACIONAL.</t>
  </si>
  <si>
    <t>8. ESTABILIDAD MACROECONÓMICA  /       1. ADMINISTRACIÓN EFICIENTE DE LOS RECURSOS PÚBLICOS.   FORTALECIMIENTO INSTITUCIONAL PARA LA GENERACIÓN DE VALOR PÚBLICO EN EL SECTOR SOLIDARIO NACIONAL.</t>
  </si>
  <si>
    <t xml:space="preserve">8. ESTABILIDAD MACROECONÓMICA      /    1. ADMINISTRACIÓN EFICIENTE DE LOS RECURSOS PÚBLICOS.  FORTALECIMIENTO DE LA INFRAESTRUCTURA Y SERVICIOS TECNOLÓGICOS DE LA SUPERINTENDENCIA DE LA ECONOMÍA SOLIDARIA NACIONAL.
</t>
  </si>
  <si>
    <t>8. ESTABILIDAD MACROECONÓMICA      /     1. ADMINISTRACIÓN EFICIENTE DE LOS RECURSOS PÚBLICOS.   FORTALECIMIENTO DE LAS CAPACIDADES PARA EJERCER LA LABOR DE SUPERVISIÓN A LAS ORGANIZACIONES VIGILADAS POR LA SUPERINTENDENCIA DE LA ECONOMÍA SOLIDARIA A NIVEL NACIONAL NACIONAL.</t>
  </si>
  <si>
    <t>Enero-Enero</t>
  </si>
  <si>
    <t>9</t>
  </si>
  <si>
    <t>803001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</si>
</sst>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#,###,,"/>
    <numFmt numFmtId="165" formatCode="#,##0,,"/>
    <numFmt numFmtId="166" formatCode="_-[$$-240A]\ * #,##0.00_-;\-[$$-240A]\ * #,##0.00_-;_-[$$-240A]\ * &quot;-&quot;??_-;_-@_-"/>
    <numFmt numFmtId="167" formatCode="[$-1240A]&quot;$&quot;\ #,##0.00;\-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4" fillId="0" borderId="0" xfId="0" applyFont="1"/>
    <xf numFmtId="9" fontId="4" fillId="0" borderId="0" xfId="0" applyNumberFormat="1" applyFont="1"/>
    <xf numFmtId="41" fontId="5" fillId="3" borderId="4" xfId="2" applyFont="1" applyFill="1" applyBorder="1" applyAlignment="1">
      <alignment horizontal="center" vertical="center" wrapText="1"/>
    </xf>
    <xf numFmtId="41" fontId="5" fillId="3" borderId="5" xfId="2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0" fontId="2" fillId="0" borderId="0" xfId="0" applyNumberFormat="1" applyFont="1"/>
    <xf numFmtId="0" fontId="2" fillId="0" borderId="8" xfId="0" applyFont="1" applyFill="1" applyBorder="1" applyAlignment="1">
      <alignment horizontal="center" vertical="center" wrapText="1"/>
    </xf>
    <xf numFmtId="41" fontId="2" fillId="0" borderId="9" xfId="2" applyFont="1" applyFill="1" applyBorder="1" applyAlignment="1">
      <alignment horizontal="center" vertical="center" wrapText="1"/>
    </xf>
    <xf numFmtId="10" fontId="6" fillId="0" borderId="9" xfId="3" applyNumberFormat="1" applyFont="1" applyFill="1" applyBorder="1" applyAlignment="1">
      <alignment horizontal="center" vertical="center"/>
    </xf>
    <xf numFmtId="3" fontId="6" fillId="0" borderId="9" xfId="3" applyNumberFormat="1" applyFont="1" applyFill="1" applyBorder="1" applyAlignment="1">
      <alignment horizontal="right" vertical="center"/>
    </xf>
    <xf numFmtId="10" fontId="6" fillId="0" borderId="10" xfId="3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3" borderId="11" xfId="0" applyFont="1" applyFill="1" applyBorder="1" applyAlignment="1">
      <alignment horizontal="center" vertical="center"/>
    </xf>
    <xf numFmtId="41" fontId="3" fillId="3" borderId="12" xfId="2" applyFont="1" applyFill="1" applyBorder="1" applyAlignment="1">
      <alignment horizontal="center" vertical="center" wrapText="1"/>
    </xf>
    <xf numFmtId="10" fontId="5" fillId="3" borderId="12" xfId="3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9" fontId="6" fillId="0" borderId="0" xfId="0" applyNumberFormat="1" applyFont="1" applyFill="1"/>
    <xf numFmtId="10" fontId="4" fillId="0" borderId="0" xfId="0" applyNumberFormat="1" applyFont="1" applyFill="1"/>
    <xf numFmtId="41" fontId="6" fillId="2" borderId="9" xfId="2" applyFont="1" applyFill="1" applyBorder="1" applyAlignment="1">
      <alignment horizontal="center" vertical="center" wrapText="1"/>
    </xf>
    <xf numFmtId="41" fontId="6" fillId="2" borderId="9" xfId="2" applyFont="1" applyFill="1" applyBorder="1" applyAlignment="1">
      <alignment vertical="center"/>
    </xf>
    <xf numFmtId="10" fontId="6" fillId="2" borderId="9" xfId="3" applyNumberFormat="1" applyFont="1" applyFill="1" applyBorder="1" applyAlignment="1">
      <alignment horizontal="center" vertical="center"/>
    </xf>
    <xf numFmtId="0" fontId="6" fillId="2" borderId="0" xfId="0" applyFont="1" applyFill="1"/>
    <xf numFmtId="0" fontId="5" fillId="0" borderId="0" xfId="0" applyFont="1" applyFill="1"/>
    <xf numFmtId="41" fontId="5" fillId="3" borderId="9" xfId="2" applyFont="1" applyFill="1" applyBorder="1" applyAlignment="1">
      <alignment horizontal="center" vertical="center" wrapText="1"/>
    </xf>
    <xf numFmtId="41" fontId="2" fillId="2" borderId="9" xfId="2" applyFont="1" applyFill="1" applyBorder="1" applyAlignment="1">
      <alignment horizontal="center" vertical="center" wrapText="1"/>
    </xf>
    <xf numFmtId="41" fontId="6" fillId="2" borderId="9" xfId="2" applyFont="1" applyFill="1" applyBorder="1" applyAlignment="1">
      <alignment horizontal="center" vertical="center"/>
    </xf>
    <xf numFmtId="41" fontId="6" fillId="0" borderId="0" xfId="0" applyNumberFormat="1" applyFont="1" applyFill="1" applyBorder="1"/>
    <xf numFmtId="9" fontId="6" fillId="0" borderId="0" xfId="0" applyNumberFormat="1" applyFont="1" applyFill="1" applyBorder="1"/>
    <xf numFmtId="41" fontId="5" fillId="3" borderId="6" xfId="2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18" xfId="1" applyNumberFormat="1" applyFont="1" applyFill="1" applyBorder="1" applyAlignment="1">
      <alignment horizontal="center" vertical="center" wrapText="1"/>
    </xf>
    <xf numFmtId="41" fontId="5" fillId="3" borderId="12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1" fontId="6" fillId="0" borderId="9" xfId="2" applyFont="1" applyFill="1" applyBorder="1" applyAlignment="1">
      <alignment horizontal="center" vertical="center" wrapText="1"/>
    </xf>
    <xf numFmtId="41" fontId="7" fillId="2" borderId="0" xfId="0" applyNumberFormat="1" applyFont="1" applyFill="1" applyBorder="1" applyAlignment="1">
      <alignment vertical="center"/>
    </xf>
    <xf numFmtId="41" fontId="2" fillId="2" borderId="0" xfId="2" applyFont="1" applyFill="1" applyBorder="1" applyAlignment="1">
      <alignment horizontal="center" vertical="center" wrapText="1"/>
    </xf>
    <xf numFmtId="41" fontId="5" fillId="3" borderId="8" xfId="2" applyFont="1" applyFill="1" applyBorder="1" applyAlignment="1">
      <alignment horizontal="center" vertical="center" wrapText="1"/>
    </xf>
    <xf numFmtId="41" fontId="5" fillId="3" borderId="10" xfId="2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/>
    </xf>
    <xf numFmtId="10" fontId="5" fillId="4" borderId="12" xfId="3" applyNumberFormat="1" applyFont="1" applyFill="1" applyBorder="1" applyAlignment="1">
      <alignment horizontal="center" vertical="center"/>
    </xf>
    <xf numFmtId="10" fontId="5" fillId="4" borderId="13" xfId="3" applyNumberFormat="1" applyFont="1" applyFill="1" applyBorder="1" applyAlignment="1">
      <alignment horizontal="center" vertical="center"/>
    </xf>
    <xf numFmtId="41" fontId="2" fillId="0" borderId="0" xfId="0" applyNumberFormat="1" applyFont="1"/>
    <xf numFmtId="41" fontId="3" fillId="0" borderId="0" xfId="2" applyFont="1" applyFill="1" applyBorder="1" applyAlignment="1">
      <alignment horizontal="center" vertical="center" wrapText="1"/>
    </xf>
    <xf numFmtId="41" fontId="6" fillId="0" borderId="0" xfId="0" applyNumberFormat="1" applyFont="1" applyFill="1"/>
    <xf numFmtId="164" fontId="5" fillId="5" borderId="5" xfId="1" applyNumberFormat="1" applyFont="1" applyFill="1" applyBorder="1" applyAlignment="1">
      <alignment horizontal="center" vertical="center" wrapText="1"/>
    </xf>
    <xf numFmtId="41" fontId="6" fillId="5" borderId="9" xfId="3" applyNumberFormat="1" applyFont="1" applyFill="1" applyBorder="1" applyAlignment="1">
      <alignment horizontal="center" vertical="center"/>
    </xf>
    <xf numFmtId="41" fontId="5" fillId="5" borderId="9" xfId="2" applyFont="1" applyFill="1" applyBorder="1" applyAlignment="1">
      <alignment horizontal="center" vertical="center" wrapText="1"/>
    </xf>
    <xf numFmtId="41" fontId="5" fillId="5" borderId="12" xfId="3" applyNumberFormat="1" applyFont="1" applyFill="1" applyBorder="1" applyAlignment="1">
      <alignment horizontal="center" vertical="center"/>
    </xf>
    <xf numFmtId="167" fontId="11" fillId="0" borderId="22" xfId="0" applyNumberFormat="1" applyFont="1" applyFill="1" applyBorder="1" applyAlignment="1">
      <alignment horizontal="right" vertical="center" wrapText="1" readingOrder="1"/>
    </xf>
    <xf numFmtId="166" fontId="0" fillId="0" borderId="0" xfId="0" applyNumberFormat="1" applyFill="1"/>
    <xf numFmtId="41" fontId="6" fillId="0" borderId="0" xfId="2" applyFont="1" applyFill="1"/>
    <xf numFmtId="167" fontId="15" fillId="5" borderId="22" xfId="0" applyNumberFormat="1" applyFont="1" applyFill="1" applyBorder="1" applyAlignment="1">
      <alignment horizontal="right" vertical="center" wrapText="1" readingOrder="1"/>
    </xf>
    <xf numFmtId="0" fontId="15" fillId="5" borderId="22" xfId="0" applyNumberFormat="1" applyFont="1" applyFill="1" applyBorder="1" applyAlignment="1">
      <alignment horizontal="left" vertical="center" wrapText="1" readingOrder="1"/>
    </xf>
    <xf numFmtId="43" fontId="6" fillId="0" borderId="0" xfId="1" applyFont="1" applyFill="1"/>
    <xf numFmtId="43" fontId="6" fillId="0" borderId="0" xfId="1" applyFont="1" applyFill="1" applyBorder="1"/>
    <xf numFmtId="0" fontId="12" fillId="5" borderId="22" xfId="0" applyNumberFormat="1" applyFont="1" applyFill="1" applyBorder="1" applyAlignment="1">
      <alignment horizontal="left" vertical="center" wrapText="1" readingOrder="1"/>
    </xf>
    <xf numFmtId="167" fontId="12" fillId="5" borderId="22" xfId="0" applyNumberFormat="1" applyFont="1" applyFill="1" applyBorder="1" applyAlignment="1">
      <alignment horizontal="right" vertical="center" wrapText="1" readingOrder="1"/>
    </xf>
    <xf numFmtId="0" fontId="16" fillId="5" borderId="22" xfId="0" applyNumberFormat="1" applyFont="1" applyFill="1" applyBorder="1" applyAlignment="1">
      <alignment horizontal="left" vertical="center" wrapText="1" readingOrder="1"/>
    </xf>
    <xf numFmtId="0" fontId="15" fillId="3" borderId="22" xfId="0" applyNumberFormat="1" applyFont="1" applyFill="1" applyBorder="1" applyAlignment="1">
      <alignment horizontal="left" vertical="center" wrapText="1" readingOrder="1"/>
    </xf>
    <xf numFmtId="167" fontId="15" fillId="3" borderId="22" xfId="0" applyNumberFormat="1" applyFont="1" applyFill="1" applyBorder="1" applyAlignment="1">
      <alignment horizontal="right" vertical="center" wrapText="1" readingOrder="1"/>
    </xf>
    <xf numFmtId="0" fontId="12" fillId="3" borderId="22" xfId="0" applyNumberFormat="1" applyFont="1" applyFill="1" applyBorder="1" applyAlignment="1">
      <alignment horizontal="left" vertical="center" wrapText="1" readingOrder="1"/>
    </xf>
    <xf numFmtId="167" fontId="12" fillId="3" borderId="22" xfId="0" applyNumberFormat="1" applyFont="1" applyFill="1" applyBorder="1" applyAlignment="1">
      <alignment horizontal="right" vertical="center" wrapText="1" readingOrder="1"/>
    </xf>
    <xf numFmtId="43" fontId="6" fillId="0" borderId="0" xfId="0" applyNumberFormat="1" applyFont="1" applyFill="1"/>
    <xf numFmtId="0" fontId="17" fillId="2" borderId="11" xfId="0" applyFont="1" applyFill="1" applyBorder="1" applyAlignment="1">
      <alignment vertical="center"/>
    </xf>
    <xf numFmtId="41" fontId="3" fillId="2" borderId="12" xfId="2" applyFont="1" applyFill="1" applyBorder="1" applyAlignment="1">
      <alignment horizontal="center" vertical="center" wrapText="1"/>
    </xf>
    <xf numFmtId="41" fontId="17" fillId="2" borderId="1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1" fontId="8" fillId="3" borderId="19" xfId="2" applyFont="1" applyFill="1" applyBorder="1" applyAlignment="1">
      <alignment horizontal="center" vertical="center" wrapText="1"/>
    </xf>
    <xf numFmtId="41" fontId="8" fillId="3" borderId="20" xfId="2" applyFont="1" applyFill="1" applyBorder="1" applyAlignment="1">
      <alignment horizontal="center" vertical="center" wrapText="1"/>
    </xf>
    <xf numFmtId="41" fontId="8" fillId="3" borderId="21" xfId="2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vertical="center" wrapText="1" readingOrder="1"/>
    </xf>
    <xf numFmtId="0" fontId="7" fillId="0" borderId="9" xfId="0" applyNumberFormat="1" applyFont="1" applyFill="1" applyBorder="1" applyAlignment="1">
      <alignment horizontal="left" vertical="center" wrapText="1" readingOrder="1"/>
    </xf>
    <xf numFmtId="0" fontId="12" fillId="0" borderId="22" xfId="0" applyNumberFormat="1" applyFont="1" applyFill="1" applyBorder="1" applyAlignment="1">
      <alignment horizontal="center" vertical="center" wrapText="1" readingOrder="1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8" fillId="0" borderId="0" xfId="0" applyFont="1" applyFill="1" applyBorder="1"/>
    <xf numFmtId="0" fontId="12" fillId="3" borderId="22" xfId="0" applyNumberFormat="1" applyFont="1" applyFill="1" applyBorder="1" applyAlignment="1">
      <alignment horizontal="center" vertical="center" wrapText="1" readingOrder="1"/>
    </xf>
    <xf numFmtId="0" fontId="11" fillId="0" borderId="22" xfId="0" applyNumberFormat="1" applyFont="1" applyFill="1" applyBorder="1" applyAlignment="1">
      <alignment horizontal="center" vertical="center" wrapText="1" readingOrder="1"/>
    </xf>
    <xf numFmtId="0" fontId="11" fillId="0" borderId="22" xfId="0" applyNumberFormat="1" applyFont="1" applyFill="1" applyBorder="1" applyAlignment="1">
      <alignment horizontal="left" vertical="center" wrapText="1" readingOrder="1"/>
    </xf>
    <xf numFmtId="0" fontId="11" fillId="0" borderId="22" xfId="0" applyNumberFormat="1" applyFont="1" applyFill="1" applyBorder="1" applyAlignment="1">
      <alignment vertical="center" wrapText="1" readingOrder="1"/>
    </xf>
    <xf numFmtId="0" fontId="12" fillId="0" borderId="22" xfId="0" applyNumberFormat="1" applyFont="1" applyFill="1" applyBorder="1" applyAlignment="1">
      <alignment horizontal="left" vertical="center" wrapText="1" readingOrder="1"/>
    </xf>
    <xf numFmtId="7" fontId="18" fillId="0" borderId="0" xfId="0" applyNumberFormat="1" applyFont="1" applyFill="1" applyBorder="1"/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3"/>
  <sheetViews>
    <sheetView showGridLines="0" tabSelected="1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K2"/>
    </sheetView>
  </sheetViews>
  <sheetFormatPr baseColWidth="10" defaultColWidth="11.42578125" defaultRowHeight="12" x14ac:dyDescent="0.2"/>
  <cols>
    <col min="1" max="1" width="31.28515625" style="1" customWidth="1"/>
    <col min="2" max="2" width="18.140625" style="1" customWidth="1"/>
    <col min="3" max="3" width="17.5703125" style="1" customWidth="1"/>
    <col min="4" max="5" width="14" style="1" customWidth="1"/>
    <col min="6" max="6" width="18.85546875" style="1" customWidth="1"/>
    <col min="7" max="7" width="12.7109375" style="1" customWidth="1"/>
    <col min="8" max="8" width="17.140625" style="1" customWidth="1"/>
    <col min="9" max="9" width="12.7109375" style="1" customWidth="1"/>
    <col min="10" max="10" width="18.5703125" style="1" customWidth="1"/>
    <col min="11" max="11" width="11.85546875" style="1" customWidth="1"/>
    <col min="12" max="12" width="3" style="1" customWidth="1"/>
    <col min="13" max="16384" width="11.42578125" style="1"/>
  </cols>
  <sheetData>
    <row r="1" spans="1:14" ht="12.75" thickBot="1" x14ac:dyDescent="0.25"/>
    <row r="2" spans="1:14" ht="39.75" customHeight="1" thickBot="1" x14ac:dyDescent="0.25">
      <c r="A2" s="72" t="s">
        <v>101</v>
      </c>
      <c r="B2" s="73"/>
      <c r="C2" s="73"/>
      <c r="D2" s="73"/>
      <c r="E2" s="73"/>
      <c r="F2" s="73"/>
      <c r="G2" s="73"/>
      <c r="H2" s="73"/>
      <c r="I2" s="73"/>
      <c r="J2" s="73"/>
      <c r="K2" s="74"/>
      <c r="M2" s="2"/>
      <c r="N2" s="3"/>
    </row>
    <row r="3" spans="1:14" ht="24" x14ac:dyDescent="0.2">
      <c r="A3" s="4" t="s">
        <v>0</v>
      </c>
      <c r="B3" s="5" t="s">
        <v>1</v>
      </c>
      <c r="C3" s="5" t="s">
        <v>2</v>
      </c>
      <c r="D3" s="6" t="s">
        <v>3</v>
      </c>
      <c r="E3" s="49" t="s">
        <v>91</v>
      </c>
      <c r="F3" s="5" t="s">
        <v>4</v>
      </c>
      <c r="G3" s="7" t="s">
        <v>5</v>
      </c>
      <c r="H3" s="7" t="s">
        <v>6</v>
      </c>
      <c r="I3" s="7" t="s">
        <v>7</v>
      </c>
      <c r="J3" s="5" t="s">
        <v>8</v>
      </c>
      <c r="K3" s="8" t="s">
        <v>9</v>
      </c>
      <c r="N3" s="9"/>
    </row>
    <row r="4" spans="1:14" ht="36.75" customHeight="1" x14ac:dyDescent="0.2">
      <c r="A4" s="10" t="s">
        <v>10</v>
      </c>
      <c r="B4" s="11">
        <v>18133000000</v>
      </c>
      <c r="C4" s="11">
        <v>8859200000</v>
      </c>
      <c r="D4" s="12">
        <f>+C4/B4</f>
        <v>0.4885678045552308</v>
      </c>
      <c r="E4" s="50">
        <f>+B4-C4</f>
        <v>9273800000</v>
      </c>
      <c r="F4" s="11">
        <v>1158784125</v>
      </c>
      <c r="G4" s="12">
        <f>+F4/B4</f>
        <v>6.3904711024099711E-2</v>
      </c>
      <c r="H4" s="13">
        <v>1086919326</v>
      </c>
      <c r="I4" s="12">
        <f>H4/B4</f>
        <v>5.9941505873269726E-2</v>
      </c>
      <c r="J4" s="11">
        <v>1086919326</v>
      </c>
      <c r="K4" s="14">
        <f>+J4/B4</f>
        <v>5.9941505873269726E-2</v>
      </c>
    </row>
    <row r="5" spans="1:14" ht="33" customHeight="1" x14ac:dyDescent="0.2">
      <c r="A5" s="10" t="s">
        <v>11</v>
      </c>
      <c r="B5" s="11">
        <v>4098000000</v>
      </c>
      <c r="C5" s="11">
        <v>1679394375</v>
      </c>
      <c r="D5" s="12">
        <f>+C5/B5</f>
        <v>0.40980829062957541</v>
      </c>
      <c r="E5" s="50">
        <f t="shared" ref="E5:E7" si="0">+B5-C5</f>
        <v>2418605625</v>
      </c>
      <c r="F5" s="11">
        <v>786284360</v>
      </c>
      <c r="G5" s="12">
        <f>+F5/B5</f>
        <v>0.19187026842362129</v>
      </c>
      <c r="H5" s="13">
        <v>109644382</v>
      </c>
      <c r="I5" s="12">
        <f t="shared" ref="I5:I8" si="1">H5/B5</f>
        <v>2.6755583699365544E-2</v>
      </c>
      <c r="J5" s="13">
        <v>109644382</v>
      </c>
      <c r="K5" s="14">
        <f t="shared" ref="K5:K8" si="2">+J5/B5</f>
        <v>2.6755583699365544E-2</v>
      </c>
    </row>
    <row r="6" spans="1:14" ht="30.75" customHeight="1" x14ac:dyDescent="0.2">
      <c r="A6" s="10" t="s">
        <v>12</v>
      </c>
      <c r="B6" s="11">
        <v>1124000000</v>
      </c>
      <c r="C6" s="11">
        <v>44000000</v>
      </c>
      <c r="D6" s="12">
        <f>+C6/B6</f>
        <v>3.9145907473309607E-2</v>
      </c>
      <c r="E6" s="50">
        <f t="shared" si="0"/>
        <v>1080000000</v>
      </c>
      <c r="F6" s="11">
        <v>5431566</v>
      </c>
      <c r="G6" s="12">
        <f>+F6/B6</f>
        <v>4.8323540925266908E-3</v>
      </c>
      <c r="H6" s="13">
        <v>5431566</v>
      </c>
      <c r="I6" s="12">
        <f t="shared" si="1"/>
        <v>4.8323540925266908E-3</v>
      </c>
      <c r="J6" s="11">
        <v>5431566</v>
      </c>
      <c r="K6" s="12">
        <f t="shared" si="2"/>
        <v>4.8323540925266908E-3</v>
      </c>
      <c r="L6" s="9"/>
    </row>
    <row r="7" spans="1:14" s="15" customFormat="1" ht="30.75" customHeight="1" x14ac:dyDescent="0.2">
      <c r="A7" s="10" t="s">
        <v>13</v>
      </c>
      <c r="B7" s="11">
        <v>652000000</v>
      </c>
      <c r="C7" s="11">
        <v>0</v>
      </c>
      <c r="D7" s="12">
        <f>+C7/B7</f>
        <v>0</v>
      </c>
      <c r="E7" s="50">
        <f t="shared" si="0"/>
        <v>652000000</v>
      </c>
      <c r="F7" s="11">
        <v>0</v>
      </c>
      <c r="G7" s="12">
        <f>+F7/B7</f>
        <v>0</v>
      </c>
      <c r="H7" s="11">
        <v>0</v>
      </c>
      <c r="I7" s="12">
        <f t="shared" si="1"/>
        <v>0</v>
      </c>
      <c r="J7" s="11">
        <v>0</v>
      </c>
      <c r="K7" s="14">
        <f t="shared" si="2"/>
        <v>0</v>
      </c>
    </row>
    <row r="8" spans="1:14" s="15" customFormat="1" ht="26.25" customHeight="1" thickBot="1" x14ac:dyDescent="0.25">
      <c r="A8" s="16" t="s">
        <v>19</v>
      </c>
      <c r="B8" s="17">
        <f>SUM(B4:B7)</f>
        <v>24007000000</v>
      </c>
      <c r="C8" s="17">
        <f>SUM(C4:C7)</f>
        <v>10582594375</v>
      </c>
      <c r="D8" s="18">
        <f>+C8/B8</f>
        <v>0.44081286187362018</v>
      </c>
      <c r="E8" s="17">
        <f>SUM(E4:E7)</f>
        <v>13424405625</v>
      </c>
      <c r="F8" s="17">
        <f>SUM(F4:F7)</f>
        <v>1950500051</v>
      </c>
      <c r="G8" s="18">
        <f>+F8/B8</f>
        <v>8.1247138376306913E-2</v>
      </c>
      <c r="H8" s="17">
        <f>SUM(H4:H7)</f>
        <v>1201995274</v>
      </c>
      <c r="I8" s="18">
        <f t="shared" si="1"/>
        <v>5.0068533094514103E-2</v>
      </c>
      <c r="J8" s="17">
        <f>SUM(J4:J7)</f>
        <v>1201995274</v>
      </c>
      <c r="K8" s="18">
        <f t="shared" si="2"/>
        <v>5.0068533094514103E-2</v>
      </c>
    </row>
    <row r="11" spans="1:14" x14ac:dyDescent="0.2">
      <c r="B11" s="47"/>
      <c r="E11" s="46"/>
    </row>
    <row r="12" spans="1:14" x14ac:dyDescent="0.2">
      <c r="B12" s="46"/>
      <c r="C12" s="46"/>
      <c r="F12" s="46"/>
      <c r="H12" s="46"/>
      <c r="J12" s="46"/>
    </row>
    <row r="13" spans="1:14" x14ac:dyDescent="0.2">
      <c r="B13" s="46"/>
    </row>
    <row r="63" spans="2:2" x14ac:dyDescent="0.2">
      <c r="B63" s="1" t="s">
        <v>14</v>
      </c>
    </row>
    <row r="73" spans="1:1" x14ac:dyDescent="0.2">
      <c r="A73" s="1" t="s">
        <v>15</v>
      </c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showGridLines="0" workbookViewId="0">
      <selection activeCell="G8" sqref="G8"/>
    </sheetView>
  </sheetViews>
  <sheetFormatPr baseColWidth="10" defaultColWidth="11.42578125" defaultRowHeight="12" x14ac:dyDescent="0.2"/>
  <cols>
    <col min="1" max="1" width="13.5703125" style="20" customWidth="1"/>
    <col min="2" max="2" width="54" style="20" customWidth="1"/>
    <col min="3" max="3" width="20.42578125" style="20" customWidth="1"/>
    <col min="4" max="4" width="19.85546875" style="20" customWidth="1"/>
    <col min="5" max="5" width="12.28515625" style="20" customWidth="1"/>
    <col min="6" max="6" width="18" style="20" customWidth="1"/>
    <col min="7" max="7" width="18.42578125" style="20" customWidth="1"/>
    <col min="8" max="8" width="12" style="20" customWidth="1"/>
    <col min="9" max="9" width="17.28515625" style="20" customWidth="1"/>
    <col min="10" max="10" width="12" style="20" customWidth="1"/>
    <col min="11" max="11" width="19" style="20" customWidth="1"/>
    <col min="12" max="12" width="11.5703125" style="20" customWidth="1"/>
    <col min="13" max="13" width="5.7109375" style="20" customWidth="1"/>
    <col min="14" max="15" width="11.42578125" style="20"/>
    <col min="16" max="16" width="12" style="20" bestFit="1" customWidth="1"/>
    <col min="17" max="16384" width="11.42578125" style="20"/>
  </cols>
  <sheetData>
    <row r="1" spans="1:15" ht="12.75" thickBot="1" x14ac:dyDescent="0.25"/>
    <row r="2" spans="1:15" ht="43.5" customHeight="1" thickBot="1" x14ac:dyDescent="0.3">
      <c r="A2" s="75" t="s">
        <v>102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  <c r="O2" s="21"/>
    </row>
    <row r="3" spans="1:15" ht="24" x14ac:dyDescent="0.2">
      <c r="A3" s="78" t="s">
        <v>16</v>
      </c>
      <c r="B3" s="79"/>
      <c r="C3" s="33" t="s">
        <v>1</v>
      </c>
      <c r="D3" s="33" t="s">
        <v>2</v>
      </c>
      <c r="E3" s="34" t="s">
        <v>3</v>
      </c>
      <c r="F3" s="34" t="s">
        <v>91</v>
      </c>
      <c r="G3" s="33" t="s">
        <v>4</v>
      </c>
      <c r="H3" s="34" t="s">
        <v>5</v>
      </c>
      <c r="I3" s="33" t="s">
        <v>6</v>
      </c>
      <c r="J3" s="34" t="s">
        <v>7</v>
      </c>
      <c r="K3" s="33" t="s">
        <v>8</v>
      </c>
      <c r="L3" s="35" t="s">
        <v>9</v>
      </c>
      <c r="O3" s="22"/>
    </row>
    <row r="4" spans="1:15" s="26" customFormat="1" ht="72" x14ac:dyDescent="0.25">
      <c r="A4" s="85" t="s">
        <v>110</v>
      </c>
      <c r="B4" s="86" t="s">
        <v>116</v>
      </c>
      <c r="C4" s="23">
        <v>11009975000</v>
      </c>
      <c r="D4" s="24">
        <v>8365735100</v>
      </c>
      <c r="E4" s="25">
        <f>+D4/C4</f>
        <v>0.75983234294355795</v>
      </c>
      <c r="F4" s="50">
        <f>+C4-D4</f>
        <v>2644239900</v>
      </c>
      <c r="G4" s="24">
        <v>3607189996</v>
      </c>
      <c r="H4" s="25">
        <f t="shared" ref="H4:H7" si="0">+G4/C4</f>
        <v>0.32762926310005247</v>
      </c>
      <c r="I4" s="24">
        <v>0</v>
      </c>
      <c r="J4" s="25">
        <f>I4/C4</f>
        <v>0</v>
      </c>
      <c r="K4" s="24">
        <v>0</v>
      </c>
      <c r="L4" s="25">
        <f>+K4/C4</f>
        <v>0</v>
      </c>
      <c r="M4" s="54"/>
    </row>
    <row r="5" spans="1:15" s="26" customFormat="1" ht="48" x14ac:dyDescent="0.2">
      <c r="A5" s="85" t="s">
        <v>111</v>
      </c>
      <c r="B5" s="86" t="s">
        <v>113</v>
      </c>
      <c r="C5" s="23">
        <v>1271127010</v>
      </c>
      <c r="D5" s="23">
        <v>864132691</v>
      </c>
      <c r="E5" s="25">
        <f t="shared" ref="E5:E7" si="1">+D5/C5</f>
        <v>0.67981616644272236</v>
      </c>
      <c r="F5" s="50">
        <f t="shared" ref="F5:F7" si="2">+C5-D5</f>
        <v>406994319</v>
      </c>
      <c r="G5" s="24">
        <v>388716667</v>
      </c>
      <c r="H5" s="25">
        <f t="shared" si="0"/>
        <v>0.30580474173072603</v>
      </c>
      <c r="I5" s="24">
        <v>0</v>
      </c>
      <c r="J5" s="25">
        <f t="shared" ref="J5:J6" si="3">I5/C5</f>
        <v>0</v>
      </c>
      <c r="K5" s="24">
        <v>0</v>
      </c>
      <c r="L5" s="25">
        <f t="shared" ref="L5:L7" si="4">+K5/C5</f>
        <v>0</v>
      </c>
      <c r="M5" s="55"/>
    </row>
    <row r="6" spans="1:15" s="26" customFormat="1" ht="48" x14ac:dyDescent="0.2">
      <c r="A6" s="85" t="s">
        <v>111</v>
      </c>
      <c r="B6" s="86" t="s">
        <v>114</v>
      </c>
      <c r="C6" s="38">
        <v>4818705038</v>
      </c>
      <c r="D6" s="24">
        <v>3371307737</v>
      </c>
      <c r="E6" s="25">
        <f t="shared" si="1"/>
        <v>0.6996294046666236</v>
      </c>
      <c r="F6" s="50">
        <f t="shared" si="2"/>
        <v>1447397301</v>
      </c>
      <c r="G6" s="24">
        <v>2733183508</v>
      </c>
      <c r="H6" s="25">
        <f t="shared" si="0"/>
        <v>0.56720290751276314</v>
      </c>
      <c r="I6" s="24">
        <v>0</v>
      </c>
      <c r="J6" s="25">
        <f t="shared" si="3"/>
        <v>0</v>
      </c>
      <c r="K6" s="24">
        <v>0</v>
      </c>
      <c r="L6" s="25">
        <f t="shared" si="4"/>
        <v>0</v>
      </c>
      <c r="M6" s="55"/>
    </row>
    <row r="7" spans="1:15" s="26" customFormat="1" ht="72" x14ac:dyDescent="0.2">
      <c r="A7" s="85" t="s">
        <v>112</v>
      </c>
      <c r="B7" s="86" t="s">
        <v>115</v>
      </c>
      <c r="C7" s="23">
        <v>7820646847</v>
      </c>
      <c r="D7" s="24">
        <v>2056103143</v>
      </c>
      <c r="E7" s="25">
        <f t="shared" si="1"/>
        <v>0.26290704378100399</v>
      </c>
      <c r="F7" s="50">
        <f t="shared" si="2"/>
        <v>5764543704</v>
      </c>
      <c r="G7" s="24">
        <v>1733319634</v>
      </c>
      <c r="H7" s="25">
        <f t="shared" si="0"/>
        <v>0.22163379422571694</v>
      </c>
      <c r="I7" s="24">
        <v>0</v>
      </c>
      <c r="J7" s="25">
        <f>I7/C7</f>
        <v>0</v>
      </c>
      <c r="K7" s="24">
        <v>0</v>
      </c>
      <c r="L7" s="25">
        <f t="shared" si="4"/>
        <v>0</v>
      </c>
      <c r="M7" s="55"/>
    </row>
    <row r="8" spans="1:15" s="27" customFormat="1" ht="21.75" customHeight="1" thickBot="1" x14ac:dyDescent="0.25">
      <c r="A8" s="80" t="s">
        <v>19</v>
      </c>
      <c r="B8" s="81"/>
      <c r="C8" s="36">
        <f>SUM(C4:C7)</f>
        <v>24920453895</v>
      </c>
      <c r="D8" s="36">
        <f>SUM(D4:D7)</f>
        <v>14657278671</v>
      </c>
      <c r="E8" s="18">
        <f t="shared" ref="E8" si="5">+D8/C8</f>
        <v>0.58816258856107007</v>
      </c>
      <c r="F8" s="36">
        <f>SUM(F4:F7)</f>
        <v>10263175224</v>
      </c>
      <c r="G8" s="36">
        <f>SUM(G4:G7)</f>
        <v>8462409805</v>
      </c>
      <c r="H8" s="18">
        <f t="shared" ref="H8" si="6">+G8/C8</f>
        <v>0.33957687290350214</v>
      </c>
      <c r="I8" s="36">
        <f>SUM(I4:I7)</f>
        <v>0</v>
      </c>
      <c r="J8" s="18">
        <f t="shared" ref="J8" si="7">I8/C8</f>
        <v>0</v>
      </c>
      <c r="K8" s="36">
        <f>SUM(K4:K7)</f>
        <v>0</v>
      </c>
      <c r="L8" s="18">
        <f t="shared" ref="L8" si="8">+K8/C8</f>
        <v>0</v>
      </c>
    </row>
    <row r="9" spans="1:15" x14ac:dyDescent="0.2">
      <c r="C9" s="58"/>
      <c r="D9" s="58"/>
      <c r="E9" s="58"/>
      <c r="F9" s="58"/>
      <c r="G9" s="58"/>
      <c r="H9" s="58"/>
    </row>
    <row r="10" spans="1:15" x14ac:dyDescent="0.2">
      <c r="C10" s="58"/>
      <c r="D10" s="58"/>
      <c r="E10" s="58"/>
      <c r="F10" s="58"/>
      <c r="G10" s="58"/>
      <c r="H10" s="58"/>
    </row>
    <row r="11" spans="1:15" x14ac:dyDescent="0.2">
      <c r="G11" s="58"/>
      <c r="H11" s="58"/>
      <c r="I11" s="58"/>
      <c r="J11" s="58"/>
      <c r="K11" s="58"/>
      <c r="L11" s="58"/>
    </row>
    <row r="12" spans="1:15" x14ac:dyDescent="0.2"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5" x14ac:dyDescent="0.2">
      <c r="L13" s="58"/>
      <c r="M13" s="58"/>
      <c r="N13" s="58"/>
      <c r="O13" s="58"/>
    </row>
    <row r="14" spans="1:15" x14ac:dyDescent="0.2">
      <c r="C14" s="67"/>
      <c r="D14" s="67"/>
      <c r="G14" s="67"/>
      <c r="I14" s="67"/>
      <c r="K14" s="67"/>
    </row>
    <row r="15" spans="1:15" x14ac:dyDescent="0.2">
      <c r="C15" s="48"/>
      <c r="D15" s="48"/>
      <c r="E15" s="48"/>
      <c r="F15" s="48"/>
      <c r="G15" s="48"/>
      <c r="H15" s="48"/>
      <c r="I15" s="48"/>
      <c r="J15" s="48"/>
      <c r="K15" s="48"/>
      <c r="L15" s="48"/>
    </row>
  </sheetData>
  <mergeCells count="3">
    <mergeCell ref="A2:L2"/>
    <mergeCell ref="A3:B3"/>
    <mergeCell ref="A8:B8"/>
  </mergeCells>
  <conditionalFormatting sqref="E3:F3 H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L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J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A19" workbookViewId="0">
      <selection activeCell="B2" sqref="B2"/>
    </sheetView>
  </sheetViews>
  <sheetFormatPr baseColWidth="10" defaultRowHeight="15" x14ac:dyDescent="0.25"/>
  <cols>
    <col min="1" max="1" width="13.42578125" style="89" customWidth="1"/>
    <col min="2" max="2" width="27" style="89" customWidth="1"/>
    <col min="3" max="3" width="17.28515625" style="89" bestFit="1" customWidth="1"/>
    <col min="4" max="11" width="5.42578125" style="89" customWidth="1"/>
    <col min="12" max="12" width="7" style="89" customWidth="1"/>
    <col min="13" max="13" width="9.5703125" style="89" customWidth="1"/>
    <col min="14" max="14" width="8" style="89" customWidth="1"/>
    <col min="15" max="15" width="9.5703125" style="89" customWidth="1"/>
    <col min="16" max="16" width="51.28515625" style="89" customWidth="1"/>
    <col min="17" max="27" width="18.85546875" style="89" customWidth="1"/>
    <col min="28" max="28" width="0" style="89" hidden="1" customWidth="1"/>
    <col min="29" max="29" width="6.42578125" style="89" customWidth="1"/>
    <col min="30" max="16384" width="11.42578125" style="89"/>
  </cols>
  <sheetData>
    <row r="1" spans="1:27" s="89" customFormat="1" x14ac:dyDescent="0.25">
      <c r="A1" s="87" t="s">
        <v>20</v>
      </c>
      <c r="B1" s="87">
        <v>2024</v>
      </c>
      <c r="C1" s="88" t="s">
        <v>21</v>
      </c>
      <c r="D1" s="88" t="s">
        <v>21</v>
      </c>
      <c r="E1" s="88" t="s">
        <v>21</v>
      </c>
      <c r="F1" s="88" t="s">
        <v>21</v>
      </c>
      <c r="G1" s="88" t="s">
        <v>21</v>
      </c>
      <c r="H1" s="88" t="s">
        <v>21</v>
      </c>
      <c r="I1" s="88" t="s">
        <v>21</v>
      </c>
      <c r="J1" s="88" t="s">
        <v>21</v>
      </c>
      <c r="K1" s="88" t="s">
        <v>21</v>
      </c>
      <c r="L1" s="88" t="s">
        <v>21</v>
      </c>
      <c r="M1" s="88" t="s">
        <v>21</v>
      </c>
      <c r="N1" s="88" t="s">
        <v>21</v>
      </c>
      <c r="O1" s="88" t="s">
        <v>21</v>
      </c>
      <c r="P1" s="88" t="s">
        <v>21</v>
      </c>
      <c r="Q1" s="88" t="s">
        <v>21</v>
      </c>
      <c r="R1" s="88" t="s">
        <v>21</v>
      </c>
      <c r="S1" s="88" t="s">
        <v>21</v>
      </c>
      <c r="T1" s="88" t="s">
        <v>21</v>
      </c>
      <c r="U1" s="88" t="s">
        <v>21</v>
      </c>
      <c r="V1" s="88" t="s">
        <v>21</v>
      </c>
      <c r="W1" s="88" t="s">
        <v>21</v>
      </c>
      <c r="X1" s="88" t="s">
        <v>21</v>
      </c>
      <c r="Y1" s="88" t="s">
        <v>21</v>
      </c>
      <c r="Z1" s="88" t="s">
        <v>21</v>
      </c>
      <c r="AA1" s="88" t="s">
        <v>21</v>
      </c>
    </row>
    <row r="2" spans="1:27" s="89" customFormat="1" x14ac:dyDescent="0.25">
      <c r="A2" s="87" t="s">
        <v>22</v>
      </c>
      <c r="B2" s="87" t="s">
        <v>23</v>
      </c>
      <c r="C2" s="88" t="s">
        <v>21</v>
      </c>
      <c r="D2" s="88" t="s">
        <v>21</v>
      </c>
      <c r="E2" s="88" t="s">
        <v>21</v>
      </c>
      <c r="F2" s="88" t="s">
        <v>21</v>
      </c>
      <c r="G2" s="88" t="s">
        <v>21</v>
      </c>
      <c r="H2" s="88" t="s">
        <v>21</v>
      </c>
      <c r="I2" s="88" t="s">
        <v>21</v>
      </c>
      <c r="J2" s="88" t="s">
        <v>21</v>
      </c>
      <c r="K2" s="88" t="s">
        <v>21</v>
      </c>
      <c r="L2" s="88" t="s">
        <v>21</v>
      </c>
      <c r="M2" s="88" t="s">
        <v>21</v>
      </c>
      <c r="N2" s="88" t="s">
        <v>21</v>
      </c>
      <c r="O2" s="88" t="s">
        <v>21</v>
      </c>
      <c r="P2" s="88" t="s">
        <v>21</v>
      </c>
      <c r="Q2" s="88" t="s">
        <v>21</v>
      </c>
      <c r="R2" s="88" t="s">
        <v>21</v>
      </c>
      <c r="S2" s="88" t="s">
        <v>21</v>
      </c>
      <c r="T2" s="88" t="s">
        <v>21</v>
      </c>
      <c r="U2" s="88" t="s">
        <v>21</v>
      </c>
      <c r="V2" s="88" t="s">
        <v>21</v>
      </c>
      <c r="W2" s="88" t="s">
        <v>21</v>
      </c>
      <c r="X2" s="88" t="s">
        <v>21</v>
      </c>
      <c r="Y2" s="88" t="s">
        <v>21</v>
      </c>
      <c r="Z2" s="88" t="s">
        <v>21</v>
      </c>
      <c r="AA2" s="88" t="s">
        <v>21</v>
      </c>
    </row>
    <row r="3" spans="1:27" s="89" customFormat="1" x14ac:dyDescent="0.25">
      <c r="A3" s="87" t="s">
        <v>24</v>
      </c>
      <c r="B3" s="87" t="s">
        <v>117</v>
      </c>
      <c r="C3" s="88" t="s">
        <v>21</v>
      </c>
      <c r="D3" s="88" t="s">
        <v>21</v>
      </c>
      <c r="E3" s="88" t="s">
        <v>21</v>
      </c>
      <c r="F3" s="88" t="s">
        <v>21</v>
      </c>
      <c r="G3" s="88" t="s">
        <v>21</v>
      </c>
      <c r="H3" s="88" t="s">
        <v>21</v>
      </c>
      <c r="I3" s="88" t="s">
        <v>21</v>
      </c>
      <c r="J3" s="88" t="s">
        <v>21</v>
      </c>
      <c r="K3" s="88" t="s">
        <v>21</v>
      </c>
      <c r="L3" s="88" t="s">
        <v>21</v>
      </c>
      <c r="M3" s="88" t="s">
        <v>21</v>
      </c>
      <c r="N3" s="88" t="s">
        <v>21</v>
      </c>
      <c r="O3" s="88" t="s">
        <v>21</v>
      </c>
      <c r="P3" s="88" t="s">
        <v>21</v>
      </c>
      <c r="Q3" s="88" t="s">
        <v>21</v>
      </c>
      <c r="R3" s="88" t="s">
        <v>21</v>
      </c>
      <c r="S3" s="88" t="s">
        <v>21</v>
      </c>
      <c r="T3" s="88" t="s">
        <v>21</v>
      </c>
      <c r="U3" s="88" t="s">
        <v>21</v>
      </c>
      <c r="V3" s="88" t="s">
        <v>21</v>
      </c>
      <c r="W3" s="88" t="s">
        <v>21</v>
      </c>
      <c r="X3" s="88" t="s">
        <v>21</v>
      </c>
      <c r="Y3" s="88" t="s">
        <v>21</v>
      </c>
      <c r="Z3" s="88" t="s">
        <v>21</v>
      </c>
      <c r="AA3" s="88" t="s">
        <v>21</v>
      </c>
    </row>
    <row r="4" spans="1:27" s="89" customFormat="1" ht="24" x14ac:dyDescent="0.25">
      <c r="A4" s="87" t="s">
        <v>25</v>
      </c>
      <c r="B4" s="87" t="s">
        <v>26</v>
      </c>
      <c r="C4" s="87" t="s">
        <v>0</v>
      </c>
      <c r="D4" s="87" t="s">
        <v>27</v>
      </c>
      <c r="E4" s="87" t="s">
        <v>28</v>
      </c>
      <c r="F4" s="87" t="s">
        <v>29</v>
      </c>
      <c r="G4" s="87" t="s">
        <v>30</v>
      </c>
      <c r="H4" s="87" t="s">
        <v>31</v>
      </c>
      <c r="I4" s="87" t="s">
        <v>32</v>
      </c>
      <c r="J4" s="87" t="s">
        <v>33</v>
      </c>
      <c r="K4" s="87" t="s">
        <v>34</v>
      </c>
      <c r="L4" s="87" t="s">
        <v>35</v>
      </c>
      <c r="M4" s="87" t="s">
        <v>36</v>
      </c>
      <c r="N4" s="87" t="s">
        <v>37</v>
      </c>
      <c r="O4" s="87" t="s">
        <v>38</v>
      </c>
      <c r="P4" s="87" t="s">
        <v>39</v>
      </c>
      <c r="Q4" s="87" t="s">
        <v>40</v>
      </c>
      <c r="R4" s="87" t="s">
        <v>41</v>
      </c>
      <c r="S4" s="87" t="s">
        <v>42</v>
      </c>
      <c r="T4" s="90" t="s">
        <v>43</v>
      </c>
      <c r="U4" s="87" t="s">
        <v>44</v>
      </c>
      <c r="V4" s="90" t="s">
        <v>45</v>
      </c>
      <c r="W4" s="87" t="s">
        <v>46</v>
      </c>
      <c r="X4" s="90" t="s">
        <v>99</v>
      </c>
      <c r="Y4" s="90" t="s">
        <v>47</v>
      </c>
      <c r="Z4" s="87" t="s">
        <v>48</v>
      </c>
      <c r="AA4" s="90" t="s">
        <v>49</v>
      </c>
    </row>
    <row r="5" spans="1:27" s="89" customFormat="1" ht="22.5" x14ac:dyDescent="0.25">
      <c r="A5" s="91" t="s">
        <v>50</v>
      </c>
      <c r="B5" s="92" t="s">
        <v>51</v>
      </c>
      <c r="C5" s="93" t="s">
        <v>52</v>
      </c>
      <c r="D5" s="91" t="s">
        <v>53</v>
      </c>
      <c r="E5" s="91" t="s">
        <v>54</v>
      </c>
      <c r="F5" s="91" t="s">
        <v>54</v>
      </c>
      <c r="G5" s="91" t="s">
        <v>54</v>
      </c>
      <c r="H5" s="91"/>
      <c r="I5" s="91"/>
      <c r="J5" s="91"/>
      <c r="K5" s="91"/>
      <c r="L5" s="91"/>
      <c r="M5" s="91" t="s">
        <v>55</v>
      </c>
      <c r="N5" s="91" t="s">
        <v>56</v>
      </c>
      <c r="O5" s="91" t="s">
        <v>57</v>
      </c>
      <c r="P5" s="92" t="s">
        <v>58</v>
      </c>
      <c r="Q5" s="53">
        <v>5330000000</v>
      </c>
      <c r="R5" s="53">
        <v>0</v>
      </c>
      <c r="S5" s="53">
        <v>0</v>
      </c>
      <c r="T5" s="53">
        <v>5330000000</v>
      </c>
      <c r="U5" s="53">
        <v>0</v>
      </c>
      <c r="V5" s="53">
        <v>0</v>
      </c>
      <c r="W5" s="53">
        <v>5330000000</v>
      </c>
      <c r="X5" s="53">
        <v>0</v>
      </c>
      <c r="Y5" s="53">
        <v>0</v>
      </c>
      <c r="Z5" s="53">
        <v>0</v>
      </c>
      <c r="AA5" s="53">
        <v>0</v>
      </c>
    </row>
    <row r="6" spans="1:27" s="89" customFormat="1" ht="22.5" x14ac:dyDescent="0.25">
      <c r="A6" s="91" t="s">
        <v>50</v>
      </c>
      <c r="B6" s="92" t="s">
        <v>51</v>
      </c>
      <c r="C6" s="93" t="s">
        <v>52</v>
      </c>
      <c r="D6" s="91" t="s">
        <v>53</v>
      </c>
      <c r="E6" s="91" t="s">
        <v>54</v>
      </c>
      <c r="F6" s="91" t="s">
        <v>54</v>
      </c>
      <c r="G6" s="91" t="s">
        <v>54</v>
      </c>
      <c r="H6" s="91"/>
      <c r="I6" s="91"/>
      <c r="J6" s="91"/>
      <c r="K6" s="91"/>
      <c r="L6" s="91"/>
      <c r="M6" s="91" t="s">
        <v>55</v>
      </c>
      <c r="N6" s="91" t="s">
        <v>59</v>
      </c>
      <c r="O6" s="91" t="s">
        <v>57</v>
      </c>
      <c r="P6" s="92" t="s">
        <v>58</v>
      </c>
      <c r="Q6" s="53">
        <v>5330000000</v>
      </c>
      <c r="R6" s="53">
        <v>0</v>
      </c>
      <c r="S6" s="53">
        <v>0</v>
      </c>
      <c r="T6" s="53">
        <v>5330000000</v>
      </c>
      <c r="U6" s="53">
        <v>0</v>
      </c>
      <c r="V6" s="53">
        <v>4264000000</v>
      </c>
      <c r="W6" s="53">
        <v>1066000000</v>
      </c>
      <c r="X6" s="53">
        <v>701753143</v>
      </c>
      <c r="Y6" s="53">
        <v>701753143</v>
      </c>
      <c r="Z6" s="53">
        <v>701753143</v>
      </c>
      <c r="AA6" s="53">
        <v>701753143</v>
      </c>
    </row>
    <row r="7" spans="1:27" s="89" customFormat="1" ht="22.5" x14ac:dyDescent="0.25">
      <c r="A7" s="91" t="s">
        <v>50</v>
      </c>
      <c r="B7" s="92" t="s">
        <v>51</v>
      </c>
      <c r="C7" s="93" t="s">
        <v>60</v>
      </c>
      <c r="D7" s="91" t="s">
        <v>53</v>
      </c>
      <c r="E7" s="91" t="s">
        <v>54</v>
      </c>
      <c r="F7" s="91" t="s">
        <v>54</v>
      </c>
      <c r="G7" s="91" t="s">
        <v>61</v>
      </c>
      <c r="H7" s="91"/>
      <c r="I7" s="91"/>
      <c r="J7" s="91"/>
      <c r="K7" s="91"/>
      <c r="L7" s="91"/>
      <c r="M7" s="91" t="s">
        <v>55</v>
      </c>
      <c r="N7" s="91" t="s">
        <v>56</v>
      </c>
      <c r="O7" s="91" t="s">
        <v>57</v>
      </c>
      <c r="P7" s="92" t="s">
        <v>62</v>
      </c>
      <c r="Q7" s="53">
        <v>1963000000</v>
      </c>
      <c r="R7" s="53">
        <v>0</v>
      </c>
      <c r="S7" s="53">
        <v>0</v>
      </c>
      <c r="T7" s="53">
        <v>1963000000</v>
      </c>
      <c r="U7" s="53">
        <v>0</v>
      </c>
      <c r="V7" s="53">
        <v>1373863621</v>
      </c>
      <c r="W7" s="53">
        <v>589136379</v>
      </c>
      <c r="X7" s="53">
        <v>0</v>
      </c>
      <c r="Y7" s="53">
        <v>0</v>
      </c>
      <c r="Z7" s="53">
        <v>0</v>
      </c>
      <c r="AA7" s="53">
        <v>0</v>
      </c>
    </row>
    <row r="8" spans="1:27" s="89" customFormat="1" ht="22.5" x14ac:dyDescent="0.25">
      <c r="A8" s="91" t="s">
        <v>50</v>
      </c>
      <c r="B8" s="92" t="s">
        <v>51</v>
      </c>
      <c r="C8" s="93" t="s">
        <v>60</v>
      </c>
      <c r="D8" s="91" t="s">
        <v>53</v>
      </c>
      <c r="E8" s="91" t="s">
        <v>54</v>
      </c>
      <c r="F8" s="91" t="s">
        <v>54</v>
      </c>
      <c r="G8" s="91" t="s">
        <v>61</v>
      </c>
      <c r="H8" s="91"/>
      <c r="I8" s="91"/>
      <c r="J8" s="91"/>
      <c r="K8" s="91"/>
      <c r="L8" s="91"/>
      <c r="M8" s="91" t="s">
        <v>55</v>
      </c>
      <c r="N8" s="91" t="s">
        <v>59</v>
      </c>
      <c r="O8" s="91" t="s">
        <v>57</v>
      </c>
      <c r="P8" s="92" t="s">
        <v>62</v>
      </c>
      <c r="Q8" s="53">
        <v>1963000000</v>
      </c>
      <c r="R8" s="53">
        <v>0</v>
      </c>
      <c r="S8" s="53">
        <v>0</v>
      </c>
      <c r="T8" s="53">
        <v>1963000000</v>
      </c>
      <c r="U8" s="53">
        <v>0</v>
      </c>
      <c r="V8" s="53">
        <v>1766936379</v>
      </c>
      <c r="W8" s="53">
        <v>196063621</v>
      </c>
      <c r="X8" s="53">
        <v>373982648</v>
      </c>
      <c r="Y8" s="53">
        <v>302117849</v>
      </c>
      <c r="Z8" s="53">
        <v>302117849</v>
      </c>
      <c r="AA8" s="53">
        <v>302117849</v>
      </c>
    </row>
    <row r="9" spans="1:27" s="89" customFormat="1" ht="22.5" x14ac:dyDescent="0.25">
      <c r="A9" s="91" t="s">
        <v>50</v>
      </c>
      <c r="B9" s="92" t="s">
        <v>51</v>
      </c>
      <c r="C9" s="93" t="s">
        <v>63</v>
      </c>
      <c r="D9" s="91" t="s">
        <v>53</v>
      </c>
      <c r="E9" s="91" t="s">
        <v>54</v>
      </c>
      <c r="F9" s="91" t="s">
        <v>54</v>
      </c>
      <c r="G9" s="91" t="s">
        <v>64</v>
      </c>
      <c r="H9" s="91"/>
      <c r="I9" s="91"/>
      <c r="J9" s="91"/>
      <c r="K9" s="91"/>
      <c r="L9" s="91"/>
      <c r="M9" s="91" t="s">
        <v>55</v>
      </c>
      <c r="N9" s="91" t="s">
        <v>56</v>
      </c>
      <c r="O9" s="91" t="s">
        <v>57</v>
      </c>
      <c r="P9" s="92" t="s">
        <v>65</v>
      </c>
      <c r="Q9" s="53">
        <v>909000000</v>
      </c>
      <c r="R9" s="53">
        <v>0</v>
      </c>
      <c r="S9" s="53">
        <v>0</v>
      </c>
      <c r="T9" s="53">
        <v>909000000</v>
      </c>
      <c r="U9" s="53">
        <v>0</v>
      </c>
      <c r="V9" s="53">
        <v>636600000</v>
      </c>
      <c r="W9" s="53">
        <v>272400000</v>
      </c>
      <c r="X9" s="53">
        <v>0</v>
      </c>
      <c r="Y9" s="53">
        <v>0</v>
      </c>
      <c r="Z9" s="53">
        <v>0</v>
      </c>
      <c r="AA9" s="53">
        <v>0</v>
      </c>
    </row>
    <row r="10" spans="1:27" s="89" customFormat="1" ht="22.5" x14ac:dyDescent="0.25">
      <c r="A10" s="91" t="s">
        <v>50</v>
      </c>
      <c r="B10" s="92" t="s">
        <v>51</v>
      </c>
      <c r="C10" s="93" t="s">
        <v>63</v>
      </c>
      <c r="D10" s="91" t="s">
        <v>53</v>
      </c>
      <c r="E10" s="91" t="s">
        <v>54</v>
      </c>
      <c r="F10" s="91" t="s">
        <v>54</v>
      </c>
      <c r="G10" s="91" t="s">
        <v>64</v>
      </c>
      <c r="H10" s="91"/>
      <c r="I10" s="91"/>
      <c r="J10" s="91"/>
      <c r="K10" s="91"/>
      <c r="L10" s="91"/>
      <c r="M10" s="91" t="s">
        <v>55</v>
      </c>
      <c r="N10" s="91" t="s">
        <v>59</v>
      </c>
      <c r="O10" s="91" t="s">
        <v>57</v>
      </c>
      <c r="P10" s="92" t="s">
        <v>65</v>
      </c>
      <c r="Q10" s="53">
        <v>909000000</v>
      </c>
      <c r="R10" s="53">
        <v>0</v>
      </c>
      <c r="S10" s="53">
        <v>0</v>
      </c>
      <c r="T10" s="53">
        <v>909000000</v>
      </c>
      <c r="U10" s="53">
        <v>0</v>
      </c>
      <c r="V10" s="53">
        <v>817800000</v>
      </c>
      <c r="W10" s="53">
        <v>91200000</v>
      </c>
      <c r="X10" s="53">
        <v>83048334</v>
      </c>
      <c r="Y10" s="53">
        <v>83048334</v>
      </c>
      <c r="Z10" s="53">
        <v>83048334</v>
      </c>
      <c r="AA10" s="53">
        <v>83048334</v>
      </c>
    </row>
    <row r="11" spans="1:27" s="89" customFormat="1" ht="22.5" x14ac:dyDescent="0.25">
      <c r="A11" s="91" t="s">
        <v>50</v>
      </c>
      <c r="B11" s="92" t="s">
        <v>51</v>
      </c>
      <c r="C11" s="93" t="s">
        <v>66</v>
      </c>
      <c r="D11" s="91" t="s">
        <v>53</v>
      </c>
      <c r="E11" s="91" t="s">
        <v>54</v>
      </c>
      <c r="F11" s="91" t="s">
        <v>54</v>
      </c>
      <c r="G11" s="91" t="s">
        <v>67</v>
      </c>
      <c r="H11" s="91"/>
      <c r="I11" s="91"/>
      <c r="J11" s="91"/>
      <c r="K11" s="91"/>
      <c r="L11" s="91"/>
      <c r="M11" s="91" t="s">
        <v>55</v>
      </c>
      <c r="N11" s="91" t="s">
        <v>59</v>
      </c>
      <c r="O11" s="91" t="s">
        <v>57</v>
      </c>
      <c r="P11" s="92" t="s">
        <v>68</v>
      </c>
      <c r="Q11" s="53">
        <v>1729000000</v>
      </c>
      <c r="R11" s="53">
        <v>0</v>
      </c>
      <c r="S11" s="53">
        <v>0</v>
      </c>
      <c r="T11" s="53">
        <v>1729000000</v>
      </c>
      <c r="U11" s="53">
        <v>1729000000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</row>
    <row r="12" spans="1:27" s="89" customFormat="1" ht="48" customHeight="1" x14ac:dyDescent="0.25">
      <c r="A12" s="91"/>
      <c r="B12" s="92"/>
      <c r="C12" s="93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60" t="s">
        <v>94</v>
      </c>
      <c r="Q12" s="61">
        <f>SUM(Q5:Q11)</f>
        <v>18133000000</v>
      </c>
      <c r="R12" s="61">
        <f t="shared" ref="R12:AA12" si="0">SUM(R5:R11)</f>
        <v>0</v>
      </c>
      <c r="S12" s="61">
        <f t="shared" si="0"/>
        <v>0</v>
      </c>
      <c r="T12" s="61">
        <f t="shared" si="0"/>
        <v>18133000000</v>
      </c>
      <c r="U12" s="61">
        <f t="shared" si="0"/>
        <v>1729000000</v>
      </c>
      <c r="V12" s="61">
        <f t="shared" si="0"/>
        <v>8859200000</v>
      </c>
      <c r="W12" s="61">
        <f t="shared" si="0"/>
        <v>7544800000</v>
      </c>
      <c r="X12" s="61">
        <f t="shared" si="0"/>
        <v>1158784125</v>
      </c>
      <c r="Y12" s="61">
        <f t="shared" si="0"/>
        <v>1086919326</v>
      </c>
      <c r="Z12" s="61">
        <f t="shared" si="0"/>
        <v>1086919326</v>
      </c>
      <c r="AA12" s="61">
        <f t="shared" si="0"/>
        <v>1086919326</v>
      </c>
    </row>
    <row r="13" spans="1:27" s="89" customFormat="1" ht="22.5" x14ac:dyDescent="0.25">
      <c r="A13" s="91" t="s">
        <v>50</v>
      </c>
      <c r="B13" s="92" t="s">
        <v>51</v>
      </c>
      <c r="C13" s="93" t="s">
        <v>69</v>
      </c>
      <c r="D13" s="91" t="s">
        <v>53</v>
      </c>
      <c r="E13" s="91" t="s">
        <v>61</v>
      </c>
      <c r="F13" s="91"/>
      <c r="G13" s="91"/>
      <c r="H13" s="91"/>
      <c r="I13" s="91"/>
      <c r="J13" s="91"/>
      <c r="K13" s="91"/>
      <c r="L13" s="91"/>
      <c r="M13" s="91" t="s">
        <v>55</v>
      </c>
      <c r="N13" s="91" t="s">
        <v>56</v>
      </c>
      <c r="O13" s="91" t="s">
        <v>57</v>
      </c>
      <c r="P13" s="92" t="s">
        <v>70</v>
      </c>
      <c r="Q13" s="53">
        <v>1619000000</v>
      </c>
      <c r="R13" s="53">
        <v>0</v>
      </c>
      <c r="S13" s="53">
        <v>0</v>
      </c>
      <c r="T13" s="53">
        <v>1619000000</v>
      </c>
      <c r="U13" s="53">
        <v>0</v>
      </c>
      <c r="V13" s="53">
        <v>620360297</v>
      </c>
      <c r="W13" s="53">
        <v>998639703</v>
      </c>
      <c r="X13" s="53">
        <v>38398962</v>
      </c>
      <c r="Y13" s="53">
        <v>38398962</v>
      </c>
      <c r="Z13" s="53">
        <v>38398962</v>
      </c>
      <c r="AA13" s="53">
        <v>38398962</v>
      </c>
    </row>
    <row r="14" spans="1:27" s="89" customFormat="1" ht="22.5" x14ac:dyDescent="0.25">
      <c r="A14" s="91" t="s">
        <v>50</v>
      </c>
      <c r="B14" s="92" t="s">
        <v>51</v>
      </c>
      <c r="C14" s="93" t="s">
        <v>69</v>
      </c>
      <c r="D14" s="91" t="s">
        <v>53</v>
      </c>
      <c r="E14" s="91" t="s">
        <v>61</v>
      </c>
      <c r="F14" s="91"/>
      <c r="G14" s="91"/>
      <c r="H14" s="91"/>
      <c r="I14" s="91"/>
      <c r="J14" s="91"/>
      <c r="K14" s="91"/>
      <c r="L14" s="91"/>
      <c r="M14" s="91" t="s">
        <v>55</v>
      </c>
      <c r="N14" s="91" t="s">
        <v>59</v>
      </c>
      <c r="O14" s="91" t="s">
        <v>57</v>
      </c>
      <c r="P14" s="92" t="s">
        <v>70</v>
      </c>
      <c r="Q14" s="53">
        <v>2479000000</v>
      </c>
      <c r="R14" s="53">
        <v>0</v>
      </c>
      <c r="S14" s="53">
        <v>0</v>
      </c>
      <c r="T14" s="53">
        <v>2479000000</v>
      </c>
      <c r="U14" s="53">
        <v>0</v>
      </c>
      <c r="V14" s="53">
        <v>1059034078</v>
      </c>
      <c r="W14" s="53">
        <v>1419965922</v>
      </c>
      <c r="X14" s="53">
        <v>747885398</v>
      </c>
      <c r="Y14" s="53">
        <v>71245420</v>
      </c>
      <c r="Z14" s="53">
        <v>71245420</v>
      </c>
      <c r="AA14" s="53">
        <v>71245420</v>
      </c>
    </row>
    <row r="15" spans="1:27" s="89" customFormat="1" ht="35.25" customHeight="1" x14ac:dyDescent="0.25">
      <c r="A15" s="91"/>
      <c r="B15" s="92"/>
      <c r="C15" s="93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60" t="s">
        <v>92</v>
      </c>
      <c r="Q15" s="61">
        <f>SUM(Q13:Q14)</f>
        <v>4098000000</v>
      </c>
      <c r="R15" s="61">
        <f t="shared" ref="R15:AA15" si="1">SUM(R13:R14)</f>
        <v>0</v>
      </c>
      <c r="S15" s="61">
        <f t="shared" si="1"/>
        <v>0</v>
      </c>
      <c r="T15" s="61">
        <f t="shared" si="1"/>
        <v>4098000000</v>
      </c>
      <c r="U15" s="61">
        <f t="shared" si="1"/>
        <v>0</v>
      </c>
      <c r="V15" s="61">
        <f t="shared" si="1"/>
        <v>1679394375</v>
      </c>
      <c r="W15" s="61">
        <f t="shared" si="1"/>
        <v>2418605625</v>
      </c>
      <c r="X15" s="61">
        <f t="shared" si="1"/>
        <v>786284360</v>
      </c>
      <c r="Y15" s="61">
        <f t="shared" si="1"/>
        <v>109644382</v>
      </c>
      <c r="Z15" s="61">
        <f t="shared" si="1"/>
        <v>109644382</v>
      </c>
      <c r="AA15" s="61">
        <f t="shared" si="1"/>
        <v>109644382</v>
      </c>
    </row>
    <row r="16" spans="1:27" s="89" customFormat="1" ht="22.5" x14ac:dyDescent="0.25">
      <c r="A16" s="91" t="s">
        <v>50</v>
      </c>
      <c r="B16" s="92" t="s">
        <v>51</v>
      </c>
      <c r="C16" s="93" t="s">
        <v>71</v>
      </c>
      <c r="D16" s="91" t="s">
        <v>53</v>
      </c>
      <c r="E16" s="91" t="s">
        <v>64</v>
      </c>
      <c r="F16" s="91" t="s">
        <v>64</v>
      </c>
      <c r="G16" s="91" t="s">
        <v>54</v>
      </c>
      <c r="H16" s="91" t="s">
        <v>72</v>
      </c>
      <c r="I16" s="91"/>
      <c r="J16" s="91"/>
      <c r="K16" s="91"/>
      <c r="L16" s="91"/>
      <c r="M16" s="91" t="s">
        <v>55</v>
      </c>
      <c r="N16" s="91" t="s">
        <v>56</v>
      </c>
      <c r="O16" s="91" t="s">
        <v>57</v>
      </c>
      <c r="P16" s="92" t="s">
        <v>73</v>
      </c>
      <c r="Q16" s="53">
        <v>1069000000</v>
      </c>
      <c r="R16" s="53">
        <v>0</v>
      </c>
      <c r="S16" s="53">
        <v>0</v>
      </c>
      <c r="T16" s="53">
        <v>1069000000</v>
      </c>
      <c r="U16" s="53">
        <v>1069000000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</row>
    <row r="17" spans="1:27" s="89" customFormat="1" ht="22.5" x14ac:dyDescent="0.25">
      <c r="A17" s="91" t="s">
        <v>50</v>
      </c>
      <c r="B17" s="92" t="s">
        <v>51</v>
      </c>
      <c r="C17" s="93" t="s">
        <v>74</v>
      </c>
      <c r="D17" s="91" t="s">
        <v>53</v>
      </c>
      <c r="E17" s="91" t="s">
        <v>64</v>
      </c>
      <c r="F17" s="91" t="s">
        <v>67</v>
      </c>
      <c r="G17" s="91" t="s">
        <v>61</v>
      </c>
      <c r="H17" s="91" t="s">
        <v>75</v>
      </c>
      <c r="I17" s="91"/>
      <c r="J17" s="91"/>
      <c r="K17" s="91"/>
      <c r="L17" s="91"/>
      <c r="M17" s="91" t="s">
        <v>55</v>
      </c>
      <c r="N17" s="91" t="s">
        <v>59</v>
      </c>
      <c r="O17" s="91" t="s">
        <v>57</v>
      </c>
      <c r="P17" s="92" t="s">
        <v>76</v>
      </c>
      <c r="Q17" s="53">
        <v>55000000</v>
      </c>
      <c r="R17" s="53">
        <v>0</v>
      </c>
      <c r="S17" s="53">
        <v>0</v>
      </c>
      <c r="T17" s="53">
        <v>55000000</v>
      </c>
      <c r="U17" s="53">
        <v>0</v>
      </c>
      <c r="V17" s="53">
        <v>44000000</v>
      </c>
      <c r="W17" s="53">
        <v>11000000</v>
      </c>
      <c r="X17" s="53">
        <v>5431566</v>
      </c>
      <c r="Y17" s="53">
        <v>5431566</v>
      </c>
      <c r="Z17" s="53">
        <v>5431566</v>
      </c>
      <c r="AA17" s="53">
        <v>5431566</v>
      </c>
    </row>
    <row r="18" spans="1:27" s="89" customFormat="1" ht="31.5" customHeight="1" x14ac:dyDescent="0.25">
      <c r="A18" s="91"/>
      <c r="B18" s="92"/>
      <c r="C18" s="93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62" t="s">
        <v>98</v>
      </c>
      <c r="Q18" s="61">
        <f>SUM(Q16:Q17)</f>
        <v>1124000000</v>
      </c>
      <c r="R18" s="61">
        <f t="shared" ref="R18:AA18" si="2">SUM(R16:R17)</f>
        <v>0</v>
      </c>
      <c r="S18" s="61">
        <f t="shared" si="2"/>
        <v>0</v>
      </c>
      <c r="T18" s="61">
        <f t="shared" si="2"/>
        <v>1124000000</v>
      </c>
      <c r="U18" s="61">
        <f t="shared" si="2"/>
        <v>1069000000</v>
      </c>
      <c r="V18" s="61">
        <f t="shared" si="2"/>
        <v>44000000</v>
      </c>
      <c r="W18" s="61">
        <f t="shared" si="2"/>
        <v>11000000</v>
      </c>
      <c r="X18" s="61">
        <f t="shared" si="2"/>
        <v>5431566</v>
      </c>
      <c r="Y18" s="61">
        <f t="shared" si="2"/>
        <v>5431566</v>
      </c>
      <c r="Z18" s="61">
        <f t="shared" si="2"/>
        <v>5431566</v>
      </c>
      <c r="AA18" s="61">
        <f t="shared" si="2"/>
        <v>5431566</v>
      </c>
    </row>
    <row r="19" spans="1:27" s="89" customFormat="1" ht="22.5" x14ac:dyDescent="0.25">
      <c r="A19" s="91" t="s">
        <v>50</v>
      </c>
      <c r="B19" s="92" t="s">
        <v>51</v>
      </c>
      <c r="C19" s="93" t="s">
        <v>77</v>
      </c>
      <c r="D19" s="91" t="s">
        <v>53</v>
      </c>
      <c r="E19" s="91" t="s">
        <v>64</v>
      </c>
      <c r="F19" s="91" t="s">
        <v>78</v>
      </c>
      <c r="G19" s="91"/>
      <c r="H19" s="91"/>
      <c r="I19" s="91"/>
      <c r="J19" s="91"/>
      <c r="K19" s="91"/>
      <c r="L19" s="91"/>
      <c r="M19" s="91" t="s">
        <v>55</v>
      </c>
      <c r="N19" s="91" t="s">
        <v>56</v>
      </c>
      <c r="O19" s="91" t="s">
        <v>57</v>
      </c>
      <c r="P19" s="92" t="s">
        <v>79</v>
      </c>
      <c r="Q19" s="53">
        <v>167000000</v>
      </c>
      <c r="R19" s="53">
        <v>0</v>
      </c>
      <c r="S19" s="53">
        <v>0</v>
      </c>
      <c r="T19" s="53">
        <v>167000000</v>
      </c>
      <c r="U19" s="53">
        <v>0</v>
      </c>
      <c r="V19" s="53">
        <v>0</v>
      </c>
      <c r="W19" s="53">
        <v>167000000</v>
      </c>
      <c r="X19" s="53">
        <v>0</v>
      </c>
      <c r="Y19" s="53">
        <v>0</v>
      </c>
      <c r="Z19" s="53">
        <v>0</v>
      </c>
      <c r="AA19" s="53">
        <v>0</v>
      </c>
    </row>
    <row r="20" spans="1:27" s="89" customFormat="1" ht="22.5" x14ac:dyDescent="0.25">
      <c r="A20" s="91" t="s">
        <v>50</v>
      </c>
      <c r="B20" s="92" t="s">
        <v>51</v>
      </c>
      <c r="C20" s="93" t="s">
        <v>80</v>
      </c>
      <c r="D20" s="91" t="s">
        <v>53</v>
      </c>
      <c r="E20" s="91" t="s">
        <v>81</v>
      </c>
      <c r="F20" s="91" t="s">
        <v>54</v>
      </c>
      <c r="G20" s="91"/>
      <c r="H20" s="91"/>
      <c r="I20" s="91"/>
      <c r="J20" s="91"/>
      <c r="K20" s="91"/>
      <c r="L20" s="91"/>
      <c r="M20" s="91" t="s">
        <v>55</v>
      </c>
      <c r="N20" s="91" t="s">
        <v>56</v>
      </c>
      <c r="O20" s="91" t="s">
        <v>57</v>
      </c>
      <c r="P20" s="92" t="s">
        <v>82</v>
      </c>
      <c r="Q20" s="53">
        <v>317000000</v>
      </c>
      <c r="R20" s="53">
        <v>0</v>
      </c>
      <c r="S20" s="53">
        <v>0</v>
      </c>
      <c r="T20" s="53">
        <v>317000000</v>
      </c>
      <c r="U20" s="53">
        <v>0</v>
      </c>
      <c r="V20" s="53">
        <v>0</v>
      </c>
      <c r="W20" s="53">
        <v>317000000</v>
      </c>
      <c r="X20" s="53">
        <v>0</v>
      </c>
      <c r="Y20" s="53">
        <v>0</v>
      </c>
      <c r="Z20" s="53">
        <v>0</v>
      </c>
      <c r="AA20" s="53">
        <v>0</v>
      </c>
    </row>
    <row r="21" spans="1:27" s="89" customFormat="1" ht="22.5" x14ac:dyDescent="0.25">
      <c r="A21" s="91" t="s">
        <v>50</v>
      </c>
      <c r="B21" s="92" t="s">
        <v>51</v>
      </c>
      <c r="C21" s="93" t="s">
        <v>83</v>
      </c>
      <c r="D21" s="91" t="s">
        <v>53</v>
      </c>
      <c r="E21" s="91" t="s">
        <v>81</v>
      </c>
      <c r="F21" s="91" t="s">
        <v>67</v>
      </c>
      <c r="G21" s="91" t="s">
        <v>54</v>
      </c>
      <c r="H21" s="91"/>
      <c r="I21" s="91"/>
      <c r="J21" s="91"/>
      <c r="K21" s="91"/>
      <c r="L21" s="91"/>
      <c r="M21" s="91" t="s">
        <v>55</v>
      </c>
      <c r="N21" s="91" t="s">
        <v>56</v>
      </c>
      <c r="O21" s="91" t="s">
        <v>57</v>
      </c>
      <c r="P21" s="92" t="s">
        <v>84</v>
      </c>
      <c r="Q21" s="53">
        <v>168000000</v>
      </c>
      <c r="R21" s="53">
        <v>0</v>
      </c>
      <c r="S21" s="53">
        <v>0</v>
      </c>
      <c r="T21" s="53">
        <v>168000000</v>
      </c>
      <c r="U21" s="53">
        <v>0</v>
      </c>
      <c r="V21" s="53">
        <v>0</v>
      </c>
      <c r="W21" s="53">
        <v>168000000</v>
      </c>
      <c r="X21" s="53">
        <v>0</v>
      </c>
      <c r="Y21" s="53">
        <v>0</v>
      </c>
      <c r="Z21" s="53">
        <v>0</v>
      </c>
      <c r="AA21" s="53">
        <v>0</v>
      </c>
    </row>
    <row r="22" spans="1:27" s="89" customFormat="1" ht="21" x14ac:dyDescent="0.25">
      <c r="A22" s="91"/>
      <c r="B22" s="92"/>
      <c r="C22" s="93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57" t="s">
        <v>93</v>
      </c>
      <c r="Q22" s="56">
        <f>SUM(Q19:Q21)</f>
        <v>652000000</v>
      </c>
      <c r="R22" s="56">
        <f t="shared" ref="R22:AA22" si="3">SUM(R19:R21)</f>
        <v>0</v>
      </c>
      <c r="S22" s="56">
        <f t="shared" si="3"/>
        <v>0</v>
      </c>
      <c r="T22" s="56">
        <f>SUM(T19:T21)</f>
        <v>652000000</v>
      </c>
      <c r="U22" s="56">
        <f t="shared" si="3"/>
        <v>0</v>
      </c>
      <c r="V22" s="56">
        <f t="shared" si="3"/>
        <v>0</v>
      </c>
      <c r="W22" s="56">
        <f t="shared" si="3"/>
        <v>652000000</v>
      </c>
      <c r="X22" s="56">
        <f t="shared" si="3"/>
        <v>0</v>
      </c>
      <c r="Y22" s="56">
        <f t="shared" si="3"/>
        <v>0</v>
      </c>
      <c r="Z22" s="56">
        <f t="shared" si="3"/>
        <v>0</v>
      </c>
      <c r="AA22" s="56">
        <f t="shared" si="3"/>
        <v>0</v>
      </c>
    </row>
    <row r="23" spans="1:27" s="89" customFormat="1" ht="29.25" customHeight="1" x14ac:dyDescent="0.25">
      <c r="A23" s="91"/>
      <c r="B23" s="92"/>
      <c r="C23" s="93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63" t="s">
        <v>96</v>
      </c>
      <c r="Q23" s="64">
        <f>+Q12+Q15+Q18+Q22</f>
        <v>24007000000</v>
      </c>
      <c r="R23" s="64">
        <f t="shared" ref="R23:AA23" si="4">+R12+R15+R18+R22</f>
        <v>0</v>
      </c>
      <c r="S23" s="64">
        <f t="shared" si="4"/>
        <v>0</v>
      </c>
      <c r="T23" s="64">
        <f t="shared" si="4"/>
        <v>24007000000</v>
      </c>
      <c r="U23" s="64">
        <f t="shared" si="4"/>
        <v>2798000000</v>
      </c>
      <c r="V23" s="64">
        <f t="shared" si="4"/>
        <v>10582594375</v>
      </c>
      <c r="W23" s="64">
        <f t="shared" si="4"/>
        <v>10626405625</v>
      </c>
      <c r="X23" s="64">
        <f t="shared" si="4"/>
        <v>1950500051</v>
      </c>
      <c r="Y23" s="64">
        <f t="shared" si="4"/>
        <v>1201995274</v>
      </c>
      <c r="Z23" s="64">
        <f t="shared" si="4"/>
        <v>1201995274</v>
      </c>
      <c r="AA23" s="64">
        <f t="shared" si="4"/>
        <v>1201995274</v>
      </c>
    </row>
    <row r="24" spans="1:27" s="89" customFormat="1" ht="67.5" x14ac:dyDescent="0.25">
      <c r="A24" s="91" t="s">
        <v>50</v>
      </c>
      <c r="B24" s="92" t="s">
        <v>51</v>
      </c>
      <c r="C24" s="93" t="s">
        <v>104</v>
      </c>
      <c r="D24" s="91" t="s">
        <v>85</v>
      </c>
      <c r="E24" s="91" t="s">
        <v>86</v>
      </c>
      <c r="F24" s="91" t="s">
        <v>87</v>
      </c>
      <c r="G24" s="91" t="s">
        <v>118</v>
      </c>
      <c r="H24" s="91" t="s">
        <v>119</v>
      </c>
      <c r="I24" s="91"/>
      <c r="J24" s="91"/>
      <c r="K24" s="91"/>
      <c r="L24" s="91"/>
      <c r="M24" s="91" t="s">
        <v>55</v>
      </c>
      <c r="N24" s="91" t="s">
        <v>56</v>
      </c>
      <c r="O24" s="91" t="s">
        <v>57</v>
      </c>
      <c r="P24" s="92" t="s">
        <v>107</v>
      </c>
      <c r="Q24" s="53">
        <v>11009975000</v>
      </c>
      <c r="R24" s="53">
        <v>0</v>
      </c>
      <c r="S24" s="53">
        <v>0</v>
      </c>
      <c r="T24" s="53">
        <v>11009975000</v>
      </c>
      <c r="U24" s="53">
        <v>0</v>
      </c>
      <c r="V24" s="53">
        <v>8365735100</v>
      </c>
      <c r="W24" s="53">
        <v>2644239900</v>
      </c>
      <c r="X24" s="53">
        <v>3607189996</v>
      </c>
      <c r="Y24" s="53">
        <v>0</v>
      </c>
      <c r="Z24" s="53">
        <v>0</v>
      </c>
      <c r="AA24" s="53">
        <v>0</v>
      </c>
    </row>
    <row r="25" spans="1:27" s="89" customFormat="1" ht="45" x14ac:dyDescent="0.25">
      <c r="A25" s="91" t="s">
        <v>50</v>
      </c>
      <c r="B25" s="92" t="s">
        <v>51</v>
      </c>
      <c r="C25" s="93" t="s">
        <v>105</v>
      </c>
      <c r="D25" s="91" t="s">
        <v>85</v>
      </c>
      <c r="E25" s="91" t="s">
        <v>89</v>
      </c>
      <c r="F25" s="91" t="s">
        <v>87</v>
      </c>
      <c r="G25" s="91" t="s">
        <v>88</v>
      </c>
      <c r="H25" s="91" t="s">
        <v>119</v>
      </c>
      <c r="I25" s="91"/>
      <c r="J25" s="91"/>
      <c r="K25" s="91"/>
      <c r="L25" s="91"/>
      <c r="M25" s="91" t="s">
        <v>55</v>
      </c>
      <c r="N25" s="91" t="s">
        <v>56</v>
      </c>
      <c r="O25" s="91" t="s">
        <v>57</v>
      </c>
      <c r="P25" s="92" t="s">
        <v>108</v>
      </c>
      <c r="Q25" s="53">
        <v>1271127010</v>
      </c>
      <c r="R25" s="53">
        <v>0</v>
      </c>
      <c r="S25" s="53">
        <v>0</v>
      </c>
      <c r="T25" s="53">
        <v>1271127010</v>
      </c>
      <c r="U25" s="53">
        <v>0</v>
      </c>
      <c r="V25" s="53">
        <v>864132691</v>
      </c>
      <c r="W25" s="53">
        <v>406994319</v>
      </c>
      <c r="X25" s="53">
        <v>388716667</v>
      </c>
      <c r="Y25" s="53">
        <v>0</v>
      </c>
      <c r="Z25" s="53">
        <v>0</v>
      </c>
      <c r="AA25" s="53">
        <v>0</v>
      </c>
    </row>
    <row r="26" spans="1:27" s="89" customFormat="1" ht="45" x14ac:dyDescent="0.25">
      <c r="A26" s="91" t="s">
        <v>50</v>
      </c>
      <c r="B26" s="92" t="s">
        <v>51</v>
      </c>
      <c r="C26" s="93" t="s">
        <v>105</v>
      </c>
      <c r="D26" s="91" t="s">
        <v>85</v>
      </c>
      <c r="E26" s="91" t="s">
        <v>89</v>
      </c>
      <c r="F26" s="91" t="s">
        <v>87</v>
      </c>
      <c r="G26" s="91" t="s">
        <v>88</v>
      </c>
      <c r="H26" s="91" t="s">
        <v>119</v>
      </c>
      <c r="I26" s="91"/>
      <c r="J26" s="91"/>
      <c r="K26" s="91"/>
      <c r="L26" s="91"/>
      <c r="M26" s="91" t="s">
        <v>55</v>
      </c>
      <c r="N26" s="91" t="s">
        <v>59</v>
      </c>
      <c r="O26" s="91" t="s">
        <v>57</v>
      </c>
      <c r="P26" s="92" t="s">
        <v>108</v>
      </c>
      <c r="Q26" s="53">
        <v>4818705038</v>
      </c>
      <c r="R26" s="53">
        <v>0</v>
      </c>
      <c r="S26" s="53">
        <v>0</v>
      </c>
      <c r="T26" s="53">
        <v>4818705038</v>
      </c>
      <c r="U26" s="53">
        <v>0</v>
      </c>
      <c r="V26" s="53">
        <v>3371307737</v>
      </c>
      <c r="W26" s="53">
        <v>1447397301</v>
      </c>
      <c r="X26" s="53">
        <v>2733183508</v>
      </c>
      <c r="Y26" s="53">
        <v>0</v>
      </c>
      <c r="Z26" s="53">
        <v>0</v>
      </c>
      <c r="AA26" s="53">
        <v>0</v>
      </c>
    </row>
    <row r="27" spans="1:27" s="89" customFormat="1" ht="56.25" x14ac:dyDescent="0.25">
      <c r="A27" s="91" t="s">
        <v>50</v>
      </c>
      <c r="B27" s="92" t="s">
        <v>51</v>
      </c>
      <c r="C27" s="93" t="s">
        <v>106</v>
      </c>
      <c r="D27" s="91" t="s">
        <v>85</v>
      </c>
      <c r="E27" s="91" t="s">
        <v>89</v>
      </c>
      <c r="F27" s="91" t="s">
        <v>87</v>
      </c>
      <c r="G27" s="91" t="s">
        <v>118</v>
      </c>
      <c r="H27" s="91" t="s">
        <v>119</v>
      </c>
      <c r="I27" s="91"/>
      <c r="J27" s="91"/>
      <c r="K27" s="91"/>
      <c r="L27" s="91"/>
      <c r="M27" s="91" t="s">
        <v>55</v>
      </c>
      <c r="N27" s="91" t="s">
        <v>56</v>
      </c>
      <c r="O27" s="91" t="s">
        <v>57</v>
      </c>
      <c r="P27" s="92" t="s">
        <v>109</v>
      </c>
      <c r="Q27" s="53">
        <v>7820646847</v>
      </c>
      <c r="R27" s="53">
        <v>0</v>
      </c>
      <c r="S27" s="53">
        <v>0</v>
      </c>
      <c r="T27" s="53">
        <v>7820646847</v>
      </c>
      <c r="U27" s="53">
        <v>0</v>
      </c>
      <c r="V27" s="53">
        <v>2056103143</v>
      </c>
      <c r="W27" s="53">
        <v>5764543704</v>
      </c>
      <c r="X27" s="53">
        <v>1733319634</v>
      </c>
      <c r="Y27" s="53">
        <v>0</v>
      </c>
      <c r="Z27" s="53">
        <v>0</v>
      </c>
      <c r="AA27" s="53">
        <v>0</v>
      </c>
    </row>
    <row r="28" spans="1:27" s="89" customFormat="1" ht="26.25" customHeight="1" x14ac:dyDescent="0.25">
      <c r="P28" s="65" t="s">
        <v>97</v>
      </c>
      <c r="Q28" s="66">
        <f>+Q24+Q25+Q26+Q27</f>
        <v>24920453895</v>
      </c>
      <c r="R28" s="66">
        <f t="shared" ref="R28:AA28" si="5">+R24+R25+R26+R27</f>
        <v>0</v>
      </c>
      <c r="S28" s="66">
        <f t="shared" si="5"/>
        <v>0</v>
      </c>
      <c r="T28" s="66">
        <f t="shared" si="5"/>
        <v>24920453895</v>
      </c>
      <c r="U28" s="66">
        <f t="shared" si="5"/>
        <v>0</v>
      </c>
      <c r="V28" s="66">
        <f t="shared" si="5"/>
        <v>14657278671</v>
      </c>
      <c r="W28" s="66">
        <f t="shared" si="5"/>
        <v>10263175224</v>
      </c>
      <c r="X28" s="66">
        <f t="shared" si="5"/>
        <v>8462409805</v>
      </c>
      <c r="Y28" s="66">
        <f t="shared" si="5"/>
        <v>0</v>
      </c>
      <c r="Z28" s="66">
        <f t="shared" si="5"/>
        <v>0</v>
      </c>
      <c r="AA28" s="66">
        <f t="shared" si="5"/>
        <v>0</v>
      </c>
    </row>
    <row r="29" spans="1:27" s="89" customFormat="1" ht="30.75" customHeight="1" x14ac:dyDescent="0.25">
      <c r="A29" s="91" t="s">
        <v>21</v>
      </c>
      <c r="B29" s="94" t="s">
        <v>21</v>
      </c>
      <c r="C29" s="93" t="s">
        <v>21</v>
      </c>
      <c r="D29" s="91" t="s">
        <v>21</v>
      </c>
      <c r="E29" s="91" t="s">
        <v>21</v>
      </c>
      <c r="F29" s="91" t="s">
        <v>21</v>
      </c>
      <c r="G29" s="91" t="s">
        <v>21</v>
      </c>
      <c r="H29" s="91" t="s">
        <v>21</v>
      </c>
      <c r="I29" s="91" t="s">
        <v>21</v>
      </c>
      <c r="J29" s="91" t="s">
        <v>21</v>
      </c>
      <c r="K29" s="91" t="s">
        <v>21</v>
      </c>
      <c r="L29" s="91" t="s">
        <v>21</v>
      </c>
      <c r="M29" s="91" t="s">
        <v>21</v>
      </c>
      <c r="N29" s="91" t="s">
        <v>21</v>
      </c>
      <c r="O29" s="91" t="s">
        <v>21</v>
      </c>
      <c r="P29" s="60" t="s">
        <v>95</v>
      </c>
      <c r="Q29" s="61">
        <f>+Q23+Q28</f>
        <v>48927453895</v>
      </c>
      <c r="R29" s="61">
        <f t="shared" ref="R29:AA29" si="6">+R23+R28</f>
        <v>0</v>
      </c>
      <c r="S29" s="61">
        <f t="shared" si="6"/>
        <v>0</v>
      </c>
      <c r="T29" s="61">
        <f t="shared" si="6"/>
        <v>48927453895</v>
      </c>
      <c r="U29" s="61">
        <f t="shared" si="6"/>
        <v>2798000000</v>
      </c>
      <c r="V29" s="61">
        <f t="shared" si="6"/>
        <v>25239873046</v>
      </c>
      <c r="W29" s="61">
        <f t="shared" si="6"/>
        <v>20889580849</v>
      </c>
      <c r="X29" s="61">
        <f t="shared" si="6"/>
        <v>10412909856</v>
      </c>
      <c r="Y29" s="61">
        <f t="shared" si="6"/>
        <v>1201995274</v>
      </c>
      <c r="Z29" s="61">
        <f t="shared" si="6"/>
        <v>1201995274</v>
      </c>
      <c r="AA29" s="61">
        <f t="shared" si="6"/>
        <v>1201995274</v>
      </c>
    </row>
    <row r="30" spans="1:27" s="89" customFormat="1" ht="29.25" customHeight="1" x14ac:dyDescent="0.25"/>
    <row r="31" spans="1:27" s="89" customFormat="1" ht="33.950000000000003" customHeight="1" x14ac:dyDescent="0.25">
      <c r="Q31" s="95" t="s">
        <v>100</v>
      </c>
    </row>
    <row r="32" spans="1:27" s="89" customFormat="1" x14ac:dyDescent="0.25"/>
    <row r="33" spans="1:27" s="89" customFormat="1" x14ac:dyDescent="0.25"/>
    <row r="34" spans="1:27" s="89" customFormat="1" x14ac:dyDescent="0.25">
      <c r="A34" s="91"/>
      <c r="B34" s="92"/>
      <c r="C34" s="93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2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1:27" s="89" customFormat="1" x14ac:dyDescent="0.25"/>
    <row r="36" spans="1:27" s="89" customFormat="1" x14ac:dyDescent="0.25"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</row>
    <row r="37" spans="1:27" s="89" customFormat="1" x14ac:dyDescent="0.25"/>
    <row r="38" spans="1:27" s="89" customFormat="1" x14ac:dyDescent="0.25"/>
    <row r="39" spans="1:27" s="89" customFormat="1" x14ac:dyDescent="0.25"/>
    <row r="47" spans="1:27" s="89" customFormat="1" x14ac:dyDescent="0.25"/>
    <row r="48" spans="1:27" s="89" customFormat="1" x14ac:dyDescent="0.25"/>
    <row r="49" s="89" customForma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"/>
  <sheetViews>
    <sheetView showGridLines="0" workbookViewId="0">
      <selection activeCell="B2" sqref="B2:L6"/>
    </sheetView>
  </sheetViews>
  <sheetFormatPr baseColWidth="10" defaultColWidth="11.42578125" defaultRowHeight="12" x14ac:dyDescent="0.2"/>
  <cols>
    <col min="1" max="1" width="11.42578125" style="19"/>
    <col min="2" max="2" width="23" style="19" customWidth="1"/>
    <col min="3" max="3" width="17.28515625" style="19" customWidth="1"/>
    <col min="4" max="4" width="15.140625" style="19" customWidth="1"/>
    <col min="5" max="5" width="11.42578125" style="19"/>
    <col min="6" max="6" width="14.42578125" style="19" bestFit="1" customWidth="1"/>
    <col min="7" max="7" width="16.85546875" style="19" customWidth="1"/>
    <col min="8" max="8" width="14.140625" style="19" bestFit="1" customWidth="1"/>
    <col min="9" max="9" width="15.28515625" style="19" customWidth="1"/>
    <col min="10" max="10" width="11.42578125" style="19"/>
    <col min="11" max="11" width="16.28515625" style="19" customWidth="1"/>
    <col min="12" max="16384" width="11.42578125" style="19"/>
  </cols>
  <sheetData>
    <row r="1" spans="2:12" ht="12.75" thickBot="1" x14ac:dyDescent="0.25"/>
    <row r="2" spans="2:12" ht="30.75" customHeight="1" x14ac:dyDescent="0.2">
      <c r="B2" s="82" t="s">
        <v>103</v>
      </c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2:12" ht="38.25" customHeight="1" x14ac:dyDescent="0.2">
      <c r="B3" s="41" t="s">
        <v>90</v>
      </c>
      <c r="C3" s="28" t="s">
        <v>1</v>
      </c>
      <c r="D3" s="28" t="s">
        <v>2</v>
      </c>
      <c r="E3" s="28" t="s">
        <v>3</v>
      </c>
      <c r="F3" s="51" t="s">
        <v>91</v>
      </c>
      <c r="G3" s="28" t="s">
        <v>4</v>
      </c>
      <c r="H3" s="28" t="s">
        <v>5</v>
      </c>
      <c r="I3" s="28" t="s">
        <v>6</v>
      </c>
      <c r="J3" s="28" t="s">
        <v>7</v>
      </c>
      <c r="K3" s="28" t="s">
        <v>8</v>
      </c>
      <c r="L3" s="42" t="s">
        <v>9</v>
      </c>
    </row>
    <row r="4" spans="2:12" s="37" customFormat="1" ht="30" customHeight="1" x14ac:dyDescent="0.25">
      <c r="B4" s="43" t="s">
        <v>17</v>
      </c>
      <c r="C4" s="29">
        <f>+'1.FUNCIONAMIENTO'!B8</f>
        <v>24007000000</v>
      </c>
      <c r="D4" s="29">
        <f>+'1.FUNCIONAMIENTO'!C8</f>
        <v>10582594375</v>
      </c>
      <c r="E4" s="25">
        <f>D4/C4</f>
        <v>0.44081286187362018</v>
      </c>
      <c r="F4" s="50">
        <f>+C4-D4</f>
        <v>13424405625</v>
      </c>
      <c r="G4" s="29">
        <f>+'1.FUNCIONAMIENTO'!F8</f>
        <v>1950500051</v>
      </c>
      <c r="H4" s="12">
        <f>+G4/C4</f>
        <v>8.1247138376306913E-2</v>
      </c>
      <c r="I4" s="29">
        <f>+'1.FUNCIONAMIENTO'!H8</f>
        <v>1201995274</v>
      </c>
      <c r="J4" s="12">
        <f t="shared" ref="J4:J5" si="0">I4/C4</f>
        <v>5.0068533094514103E-2</v>
      </c>
      <c r="K4" s="29">
        <f>+'1.FUNCIONAMIENTO'!J8</f>
        <v>1201995274</v>
      </c>
      <c r="L4" s="14">
        <f>+K4/C4</f>
        <v>5.0068533094514103E-2</v>
      </c>
    </row>
    <row r="5" spans="2:12" s="37" customFormat="1" ht="30" customHeight="1" x14ac:dyDescent="0.25">
      <c r="B5" s="43" t="s">
        <v>18</v>
      </c>
      <c r="C5" s="29">
        <f>+'2.INVERSION'!C8</f>
        <v>24920453895</v>
      </c>
      <c r="D5" s="30">
        <f>+'2.INVERSION'!D8</f>
        <v>14657278671</v>
      </c>
      <c r="E5" s="25">
        <f>D5/C5</f>
        <v>0.58816258856107007</v>
      </c>
      <c r="F5" s="50">
        <f>+C5-D5</f>
        <v>10263175224</v>
      </c>
      <c r="G5" s="30">
        <f>+'2.INVERSION'!G8</f>
        <v>8462409805</v>
      </c>
      <c r="H5" s="12">
        <f>+G5/C5</f>
        <v>0.33957687290350214</v>
      </c>
      <c r="I5" s="30">
        <f>+'2.INVERSION'!I8</f>
        <v>0</v>
      </c>
      <c r="J5" s="12">
        <f t="shared" si="0"/>
        <v>0</v>
      </c>
      <c r="K5" s="30">
        <f>+'2.INVERSION'!K8</f>
        <v>0</v>
      </c>
      <c r="L5" s="14">
        <f>+K5/C5</f>
        <v>0</v>
      </c>
    </row>
    <row r="6" spans="2:12" s="71" customFormat="1" ht="30" customHeight="1" thickBot="1" x14ac:dyDescent="0.3">
      <c r="B6" s="68" t="s">
        <v>19</v>
      </c>
      <c r="C6" s="69">
        <f>SUM(C4:C5)</f>
        <v>48927453895</v>
      </c>
      <c r="D6" s="70">
        <f>SUM(D4:D5)</f>
        <v>25239873046</v>
      </c>
      <c r="E6" s="44">
        <f>D6/C6</f>
        <v>0.5158632022865044</v>
      </c>
      <c r="F6" s="52">
        <f>SUM(F4:F5)</f>
        <v>23687580849</v>
      </c>
      <c r="G6" s="70">
        <f>SUM(G4:G5)</f>
        <v>10412909856</v>
      </c>
      <c r="H6" s="44">
        <f>+G6/C6</f>
        <v>0.21282345650657528</v>
      </c>
      <c r="I6" s="69">
        <f>SUM(I4:I5)</f>
        <v>1201995274</v>
      </c>
      <c r="J6" s="44">
        <f>I6/C6</f>
        <v>2.4566887878112832E-2</v>
      </c>
      <c r="K6" s="70">
        <f>SUM(K4:K5)</f>
        <v>1201995274</v>
      </c>
      <c r="L6" s="45">
        <f>+K6/C6</f>
        <v>2.4566887878112832E-2</v>
      </c>
    </row>
    <row r="7" spans="2:12" ht="30" customHeight="1" x14ac:dyDescent="0.2">
      <c r="C7" s="59"/>
      <c r="D7" s="39"/>
      <c r="G7" s="39"/>
      <c r="I7" s="40"/>
      <c r="K7" s="39"/>
    </row>
    <row r="8" spans="2:12" ht="30" customHeight="1" x14ac:dyDescent="0.2">
      <c r="C8" s="59"/>
      <c r="D8" s="59"/>
      <c r="E8" s="31"/>
      <c r="F8" s="31"/>
      <c r="G8" s="59"/>
      <c r="H8" s="31"/>
      <c r="I8" s="59"/>
      <c r="J8" s="31"/>
      <c r="K8" s="59"/>
      <c r="L8" s="31"/>
    </row>
    <row r="9" spans="2:12" ht="30" customHeight="1" x14ac:dyDescent="0.2">
      <c r="C9" s="31"/>
      <c r="D9" s="31"/>
      <c r="E9" s="31"/>
      <c r="F9" s="31"/>
      <c r="G9" s="31"/>
      <c r="H9" s="31"/>
      <c r="I9" s="31"/>
      <c r="J9" s="31"/>
      <c r="K9" s="31"/>
    </row>
    <row r="10" spans="2:12" x14ac:dyDescent="0.2"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2:12" x14ac:dyDescent="0.2">
      <c r="G11" s="31"/>
      <c r="H11" s="32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Andres Naranjo</dc:creator>
  <cp:lastModifiedBy>Ana Patricia Mendoza Garcia</cp:lastModifiedBy>
  <cp:lastPrinted>2023-04-04T21:50:22Z</cp:lastPrinted>
  <dcterms:created xsi:type="dcterms:W3CDTF">2023-02-08T16:30:43Z</dcterms:created>
  <dcterms:modified xsi:type="dcterms:W3CDTF">2024-02-08T20:14:01Z</dcterms:modified>
</cp:coreProperties>
</file>