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92.127.28.170\secretaria_general\PRESUPUESTO\PRESUPUESTO_2023\4000_SECRETARIA_GENERAL\4200_GRUPO_ADMIISTRATIVO_FINANCIERO\2023_EJECUCION_PRESUPUESTAL\10_OCTUBRE\"/>
    </mc:Choice>
  </mc:AlternateContent>
  <bookViews>
    <workbookView xWindow="0" yWindow="0" windowWidth="28800" windowHeight="12210"/>
  </bookViews>
  <sheets>
    <sheet name="1.FUNCIONAMIENTO" sheetId="1" r:id="rId1"/>
    <sheet name="2.SERV.DEUDA.PUBL" sheetId="2" r:id="rId2"/>
    <sheet name="3.INVERSION" sheetId="3" r:id="rId3"/>
    <sheet name="4.EJECUCION RUBROS" sheetId="7" r:id="rId4"/>
    <sheet name="5.RESUMEN" sheetId="5" r:id="rId5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7" i="5" l="1"/>
  <c r="L6" i="5"/>
  <c r="L5" i="5"/>
  <c r="L4" i="5"/>
  <c r="G8" i="3" l="1"/>
  <c r="G7" i="3"/>
  <c r="G6" i="3"/>
  <c r="G5" i="3"/>
  <c r="G4" i="3"/>
  <c r="E6" i="1"/>
  <c r="E4" i="1"/>
  <c r="E7" i="1"/>
  <c r="E5" i="1"/>
  <c r="D8" i="1"/>
  <c r="V37" i="7"/>
  <c r="AA15" i="7"/>
  <c r="Z37" i="7" l="1"/>
  <c r="R37" i="7"/>
  <c r="AA36" i="7"/>
  <c r="AA37" i="7" s="1"/>
  <c r="Z36" i="7"/>
  <c r="Y36" i="7"/>
  <c r="Y37" i="7" s="1"/>
  <c r="X36" i="7"/>
  <c r="X37" i="7" s="1"/>
  <c r="W36" i="7"/>
  <c r="W37" i="7" s="1"/>
  <c r="V36" i="7"/>
  <c r="U36" i="7"/>
  <c r="U37" i="7" s="1"/>
  <c r="T36" i="7"/>
  <c r="T37" i="7" s="1"/>
  <c r="S36" i="7"/>
  <c r="S37" i="7" s="1"/>
  <c r="R36" i="7"/>
  <c r="Q36" i="7"/>
  <c r="Q37" i="7" s="1"/>
  <c r="AA25" i="7"/>
  <c r="Z25" i="7"/>
  <c r="Y25" i="7"/>
  <c r="X25" i="7"/>
  <c r="W25" i="7"/>
  <c r="V25" i="7"/>
  <c r="U25" i="7"/>
  <c r="T25" i="7"/>
  <c r="S25" i="7"/>
  <c r="R25" i="7"/>
  <c r="Q25" i="7"/>
  <c r="AA22" i="7"/>
  <c r="Z22" i="7"/>
  <c r="Y22" i="7"/>
  <c r="X22" i="7"/>
  <c r="W22" i="7"/>
  <c r="V22" i="7"/>
  <c r="U22" i="7"/>
  <c r="T22" i="7"/>
  <c r="S22" i="7"/>
  <c r="R22" i="7"/>
  <c r="Q22" i="7"/>
  <c r="AA18" i="7"/>
  <c r="Z18" i="7"/>
  <c r="Y18" i="7"/>
  <c r="X18" i="7"/>
  <c r="W18" i="7"/>
  <c r="V18" i="7"/>
  <c r="U18" i="7"/>
  <c r="T18" i="7"/>
  <c r="S18" i="7"/>
  <c r="R18" i="7"/>
  <c r="Q18" i="7"/>
  <c r="Z15" i="7"/>
  <c r="Y15" i="7"/>
  <c r="X15" i="7"/>
  <c r="W15" i="7"/>
  <c r="V15" i="7"/>
  <c r="U15" i="7"/>
  <c r="T15" i="7"/>
  <c r="S15" i="7"/>
  <c r="R15" i="7"/>
  <c r="Q15" i="7"/>
  <c r="AA12" i="7"/>
  <c r="AA23" i="7" s="1"/>
  <c r="Z12" i="7"/>
  <c r="Z23" i="7" s="1"/>
  <c r="Z38" i="7" s="1"/>
  <c r="Y12" i="7"/>
  <c r="Y23" i="7" s="1"/>
  <c r="Y38" i="7" s="1"/>
  <c r="X12" i="7"/>
  <c r="X23" i="7" s="1"/>
  <c r="X38" i="7" s="1"/>
  <c r="W12" i="7"/>
  <c r="W23" i="7" s="1"/>
  <c r="V12" i="7"/>
  <c r="V23" i="7" s="1"/>
  <c r="V38" i="7" s="1"/>
  <c r="U12" i="7"/>
  <c r="U23" i="7" s="1"/>
  <c r="U38" i="7" s="1"/>
  <c r="T12" i="7"/>
  <c r="T23" i="7" s="1"/>
  <c r="T38" i="7" s="1"/>
  <c r="S12" i="7"/>
  <c r="S23" i="7" s="1"/>
  <c r="R12" i="7"/>
  <c r="R23" i="7" s="1"/>
  <c r="R38" i="7" s="1"/>
  <c r="Q12" i="7"/>
  <c r="Q23" i="7" s="1"/>
  <c r="Q38" i="7" s="1"/>
  <c r="F4" i="5"/>
  <c r="J6" i="2"/>
  <c r="S38" i="7" l="1"/>
  <c r="W38" i="7"/>
  <c r="AA38" i="7"/>
  <c r="B8" i="1" l="1"/>
  <c r="G12" i="3" l="1"/>
  <c r="G11" i="3"/>
  <c r="G10" i="3"/>
  <c r="G9" i="3"/>
  <c r="E8" i="1" l="1"/>
  <c r="G13" i="3"/>
  <c r="M12" i="3"/>
  <c r="K12" i="3"/>
  <c r="I12" i="3"/>
  <c r="F12" i="3"/>
  <c r="M11" i="3"/>
  <c r="K11" i="3"/>
  <c r="I11" i="3"/>
  <c r="F11" i="3"/>
  <c r="M10" i="3"/>
  <c r="K10" i="3"/>
  <c r="I10" i="3"/>
  <c r="F10" i="3"/>
  <c r="M9" i="3"/>
  <c r="K9" i="3"/>
  <c r="I9" i="3"/>
  <c r="F9" i="3"/>
  <c r="M8" i="3"/>
  <c r="K8" i="3"/>
  <c r="I8" i="3"/>
  <c r="F8" i="3"/>
  <c r="M7" i="3"/>
  <c r="K7" i="3"/>
  <c r="I7" i="3"/>
  <c r="F7" i="3"/>
  <c r="M6" i="3"/>
  <c r="K6" i="3"/>
  <c r="I6" i="3"/>
  <c r="F6" i="3"/>
  <c r="M5" i="3"/>
  <c r="K5" i="3"/>
  <c r="I5" i="3"/>
  <c r="F5" i="3"/>
  <c r="M4" i="3"/>
  <c r="K4" i="3"/>
  <c r="I4" i="3"/>
  <c r="F4" i="3"/>
  <c r="K4" i="1" l="1"/>
  <c r="L13" i="3" l="1"/>
  <c r="K6" i="5" s="1"/>
  <c r="J13" i="3"/>
  <c r="H13" i="3"/>
  <c r="E13" i="3"/>
  <c r="D6" i="5" s="1"/>
  <c r="D13" i="3"/>
  <c r="C6" i="5" s="1"/>
  <c r="I6" i="2"/>
  <c r="K5" i="5" s="1"/>
  <c r="G6" i="2"/>
  <c r="I5" i="5" s="1"/>
  <c r="E6" i="2"/>
  <c r="G5" i="5" s="1"/>
  <c r="C6" i="2"/>
  <c r="B6" i="2"/>
  <c r="C5" i="5" s="1"/>
  <c r="J5" i="2"/>
  <c r="H5" i="2"/>
  <c r="H6" i="2" s="1"/>
  <c r="F5" i="2"/>
  <c r="D5" i="2"/>
  <c r="J8" i="1"/>
  <c r="K4" i="5" s="1"/>
  <c r="H8" i="1"/>
  <c r="I4" i="5" s="1"/>
  <c r="F8" i="1"/>
  <c r="G4" i="5" s="1"/>
  <c r="C8" i="1"/>
  <c r="D4" i="5" s="1"/>
  <c r="K7" i="1"/>
  <c r="I7" i="1"/>
  <c r="G7" i="1"/>
  <c r="D7" i="1"/>
  <c r="K6" i="1"/>
  <c r="I6" i="1"/>
  <c r="G6" i="1"/>
  <c r="D6" i="1"/>
  <c r="K5" i="1"/>
  <c r="I5" i="1"/>
  <c r="G5" i="1"/>
  <c r="D5" i="1"/>
  <c r="I4" i="1"/>
  <c r="G4" i="1"/>
  <c r="D4" i="1"/>
  <c r="F6" i="5" l="1"/>
  <c r="F7" i="5" s="1"/>
  <c r="C4" i="5"/>
  <c r="H4" i="5" s="1"/>
  <c r="K7" i="5"/>
  <c r="E6" i="5"/>
  <c r="I13" i="3"/>
  <c r="G6" i="5"/>
  <c r="H6" i="5" s="1"/>
  <c r="J5" i="5"/>
  <c r="K13" i="3"/>
  <c r="I6" i="5"/>
  <c r="I7" i="5" s="1"/>
  <c r="D6" i="2"/>
  <c r="D5" i="5"/>
  <c r="E5" i="5" s="1"/>
  <c r="XFC10" i="3"/>
  <c r="H5" i="5"/>
  <c r="G8" i="1"/>
  <c r="I8" i="1"/>
  <c r="M13" i="3"/>
  <c r="K8" i="1"/>
  <c r="F6" i="2"/>
  <c r="F13" i="3"/>
  <c r="D7" i="5" l="1"/>
  <c r="F5" i="5"/>
  <c r="E4" i="5"/>
  <c r="J4" i="5"/>
  <c r="C7" i="5"/>
  <c r="J7" i="5" s="1"/>
  <c r="G7" i="5"/>
  <c r="J6" i="5"/>
  <c r="E7" i="5" l="1"/>
  <c r="H7" i="5"/>
</calcChain>
</file>

<file path=xl/comments1.xml><?xml version="1.0" encoding="utf-8"?>
<comments xmlns="http://schemas.openxmlformats.org/spreadsheetml/2006/main">
  <authors>
    <author>Magda Yiber Ramirez Rodriguez</author>
  </authors>
  <commentList>
    <comment ref="E4" authorId="0" shapeId="0">
      <text>
        <r>
          <rPr>
            <b/>
            <sz val="9"/>
            <color indexed="81"/>
            <rFont val="Tahoma"/>
            <family val="2"/>
          </rPr>
          <t>Magda Yiber Ramirez Rodriguez:</t>
        </r>
        <r>
          <rPr>
            <sz val="9"/>
            <color indexed="81"/>
            <rFont val="Tahoma"/>
            <family val="2"/>
          </rPr>
          <t xml:space="preserve">
APROPIACION BLOQUEADA 2.028.000.000
</t>
        </r>
      </text>
    </comment>
  </commentList>
</comments>
</file>

<file path=xl/sharedStrings.xml><?xml version="1.0" encoding="utf-8"?>
<sst xmlns="http://schemas.openxmlformats.org/spreadsheetml/2006/main" count="517" uniqueCount="142">
  <si>
    <t>RUBRO</t>
  </si>
  <si>
    <t>APROPIACIÓN VIGENTE</t>
  </si>
  <si>
    <t xml:space="preserve">CDP´S </t>
  </si>
  <si>
    <t>% DE EJEC. CDP</t>
  </si>
  <si>
    <t>COMPROMISOS - RP</t>
  </si>
  <si>
    <t>% DE EJEC. 
RP</t>
  </si>
  <si>
    <t xml:space="preserve">OBLIGACIONES </t>
  </si>
  <si>
    <t>% DE EJEC. 
OBL</t>
  </si>
  <si>
    <t xml:space="preserve">GIROS </t>
  </si>
  <si>
    <t>% 
GIRADO</t>
  </si>
  <si>
    <t xml:space="preserve"> GASTOS DE PERSONAL </t>
  </si>
  <si>
    <t>ADQUISICIÓN DE BIENES Y SERVICIOS</t>
  </si>
  <si>
    <t>TRANSFERENCIAS CORRIENTES</t>
  </si>
  <si>
    <t>GASTOS POR TRIBUTOS, MULTAS, SANCIONES E INTERESES DE MORA</t>
  </si>
  <si>
    <t>lñññññññññññññññññññññññZ</t>
  </si>
  <si>
    <t>34                                                            -…………………………………………………………………………………………………………………..</t>
  </si>
  <si>
    <t xml:space="preserve">SERVICIO DE LA DEUDA PÚBLICA INTERNA </t>
  </si>
  <si>
    <t>PROYECTO DE INVERSIÓN</t>
  </si>
  <si>
    <t>LIDER</t>
  </si>
  <si>
    <t>C-1304-1000-4</t>
  </si>
  <si>
    <t>IMPLEMENTACIÓN DE LA SUPERVISIÓN BASADA EN RIESGOS EN LA SUPERINTENDENCIA DE LA ECONOMÍA SOLIDARIA A NIVEL  NACIONAL</t>
  </si>
  <si>
    <t>DELEGATURA FINANCIERA</t>
  </si>
  <si>
    <t>C-1304-1000-5</t>
  </si>
  <si>
    <t>PREVENCIÓN DE LOS RIESGOS JURÍDICOS Y FINANCIEROS DE LAS ORGANIZACIONES SOLIDARIAS A NIVEL NACIONAL</t>
  </si>
  <si>
    <t>DELEGATURA  ASOCIATIVA</t>
  </si>
  <si>
    <t>C-1304-1000-6</t>
  </si>
  <si>
    <t>FORTALECIMIENTO DE LA SUPERVISIÓN DE FONDOS DE EMPLEADOS Y MUTUALES QUE EJERCEN LA ACTIVIDAD DE AHORRO Y CRÉDITO A NIVEL  NACIONAL</t>
  </si>
  <si>
    <t>C-1304-1000-7</t>
  </si>
  <si>
    <t>FORTALECIMIENTO DEL BUEN GOBIERNO EN LAS COOPERATIVAS DE AHORRO Y CRÉDITO A NIVEL  NACIONAL</t>
  </si>
  <si>
    <t>C-1304-1000-8</t>
  </si>
  <si>
    <t>FORTALECIMIENTO DEL SECTOR DE LA ECONOMÍA SOLIDARÍA EN MATERIA NORMATIVA Y REGULATORIA A NIVEL  NACIONAL</t>
  </si>
  <si>
    <t>DESPACHO</t>
  </si>
  <si>
    <t>C-1399-1000-4</t>
  </si>
  <si>
    <t>ADMINISTRACIÓN DEL ACERVO DOCUMENTAL DE LA SUPERSOLIDARIA  BOGOTÁ</t>
  </si>
  <si>
    <t>SECRETARIA GENERAL</t>
  </si>
  <si>
    <t>C-1399-1000-5</t>
  </si>
  <si>
    <t>FORTALECIMIENTO DE LA ARQUITECTURA TECNOLÓGICA DE LA SUPERSOLIDARIA EN  BOGOTÁ</t>
  </si>
  <si>
    <t>PLANEACIÓN Y SISTEMAS</t>
  </si>
  <si>
    <t>C-1399-1000-6</t>
  </si>
  <si>
    <t>IMPLEMENTACIÓN DE LOS SISTEMAS DE GESTIÓN DE LA SUPERSOLIDARIA EN   BOGOTÁ</t>
  </si>
  <si>
    <t>C-1399-1000-7</t>
  </si>
  <si>
    <t>ADQUISICIÓN DE UNA NUEVA SEDE INTEGRADA PARA LA SUPERSOLIDARIA EN BOGOTÁ</t>
  </si>
  <si>
    <t>FUNCIONAMIENTO</t>
  </si>
  <si>
    <t>INVERSIÓN</t>
  </si>
  <si>
    <t>TOTAL</t>
  </si>
  <si>
    <t>Año Fiscal:</t>
  </si>
  <si>
    <t/>
  </si>
  <si>
    <t>Vigencia:</t>
  </si>
  <si>
    <t>Actual</t>
  </si>
  <si>
    <t>Periodo:</t>
  </si>
  <si>
    <t>UEJ</t>
  </si>
  <si>
    <t>NOMBRE UEJ</t>
  </si>
  <si>
    <t>TIPO</t>
  </si>
  <si>
    <t>CTA</t>
  </si>
  <si>
    <t>SUB
CTA</t>
  </si>
  <si>
    <t>OBJ</t>
  </si>
  <si>
    <t>ORD</t>
  </si>
  <si>
    <t>SOR
ORD</t>
  </si>
  <si>
    <t>ITEM</t>
  </si>
  <si>
    <t>SUB
ITEM</t>
  </si>
  <si>
    <t>SUB
ITEM 2</t>
  </si>
  <si>
    <t>FUENTE</t>
  </si>
  <si>
    <t>REC</t>
  </si>
  <si>
    <t>SIT</t>
  </si>
  <si>
    <t>DESCRIPCION</t>
  </si>
  <si>
    <t>APR. INICIAL</t>
  </si>
  <si>
    <t>APR. ADICIONADA</t>
  </si>
  <si>
    <t>APR. REDUCIDA</t>
  </si>
  <si>
    <t>APR. VIGENTE</t>
  </si>
  <si>
    <t>APR BLOQUEADA</t>
  </si>
  <si>
    <t>CDP</t>
  </si>
  <si>
    <t>APR. DISPONIBLE</t>
  </si>
  <si>
    <t>OBLIGACION</t>
  </si>
  <si>
    <t>ORDEN PAGO</t>
  </si>
  <si>
    <t>PAGOS</t>
  </si>
  <si>
    <t>13-09-00</t>
  </si>
  <si>
    <t>SUPERINTENDENCIA DE LA ECONOMÍA SOLIDARIA</t>
  </si>
  <si>
    <t>A-01-01-01</t>
  </si>
  <si>
    <t>A</t>
  </si>
  <si>
    <t>01</t>
  </si>
  <si>
    <t>Propios</t>
  </si>
  <si>
    <t>20</t>
  </si>
  <si>
    <t>CSF</t>
  </si>
  <si>
    <t>SALARIO</t>
  </si>
  <si>
    <t>21</t>
  </si>
  <si>
    <t>A-01-01-02</t>
  </si>
  <si>
    <t>02</t>
  </si>
  <si>
    <t>CONTRIBUCIONES INHERENTES A LA NÓMINA</t>
  </si>
  <si>
    <t>A-01-01-03</t>
  </si>
  <si>
    <t>03</t>
  </si>
  <si>
    <t>REMUNERACIONES NO CONSTITUTIVAS DE FACTOR SALARIAL</t>
  </si>
  <si>
    <t>A-01-01-04</t>
  </si>
  <si>
    <t>04</t>
  </si>
  <si>
    <t>OTROS GASTOS DE PERSONAL - DISTRIBUCIÓN PREVIO CONCEPTO DGPPN</t>
  </si>
  <si>
    <t>A-02</t>
  </si>
  <si>
    <t>ADQUISICIÓN DE BIENES  Y SERVICIOS</t>
  </si>
  <si>
    <t>A-03-03-01-999</t>
  </si>
  <si>
    <t>999</t>
  </si>
  <si>
    <t>OTRAS TRANSFERENCIAS - DISTRIBUCIÓN PREVIO CONCEPTO DGPPN</t>
  </si>
  <si>
    <t>A-03-04-02-012</t>
  </si>
  <si>
    <t>012</t>
  </si>
  <si>
    <t>INCAPACIDADES Y LICENCIAS DE MATERNIDAD Y PATERNIDAD (NO DE PENSIONES)</t>
  </si>
  <si>
    <t>A-03-10</t>
  </si>
  <si>
    <t>10</t>
  </si>
  <si>
    <t>SENTENCIAS Y CONCILIACIONES</t>
  </si>
  <si>
    <t>A-08-01</t>
  </si>
  <si>
    <t>08</t>
  </si>
  <si>
    <t>IMPUESTOS</t>
  </si>
  <si>
    <t>A-08-04-01</t>
  </si>
  <si>
    <t>CUOTA DE FISCALIZACIÓN Y AUDITAJE</t>
  </si>
  <si>
    <t>B-10-04-01</t>
  </si>
  <si>
    <t>B</t>
  </si>
  <si>
    <t>APORTES AL FONDO DE CONTINGENCIAS</t>
  </si>
  <si>
    <t>C</t>
  </si>
  <si>
    <t>1304</t>
  </si>
  <si>
    <t>1000</t>
  </si>
  <si>
    <t>4</t>
  </si>
  <si>
    <t>5</t>
  </si>
  <si>
    <t>PREVENCIÓN DE LOS RIESGOS JURÍDICOS Y FINANCIEROS DE LAS ORGANIZACIONES SOLIDARIAS A NIVEL   NACIONAL</t>
  </si>
  <si>
    <t>6</t>
  </si>
  <si>
    <t>7</t>
  </si>
  <si>
    <t>8</t>
  </si>
  <si>
    <t>1399</t>
  </si>
  <si>
    <t>CONCEPTO DE GASTO</t>
  </si>
  <si>
    <t>SERVICIO  DEUDA PÚBLICA</t>
  </si>
  <si>
    <t>DISPONIBLE</t>
  </si>
  <si>
    <t>TOTAL ADQUISICIÓN DE BIENES  Y SERVICIOS</t>
  </si>
  <si>
    <t>TOTAL GASTOS POR TRIBUTOS, MULTAS, SANCIONES E INTERESES DE MORA</t>
  </si>
  <si>
    <t xml:space="preserve">TOTAL GASTOS DE PERSONAL </t>
  </si>
  <si>
    <t>TOTAL PRESUPUESTO VIGENCIA 2023</t>
  </si>
  <si>
    <t>TOTAL FUNCIONAMIENTO</t>
  </si>
  <si>
    <t xml:space="preserve">TOTAL APORTE FONDO DE CONTINGENCIAS </t>
  </si>
  <si>
    <t>TOTAL ADQUISICIÓN DE UNA NUEVA SEDE INTEGRADA PARA LA SUPERSOLIDARIA EN BOGOTÁ</t>
  </si>
  <si>
    <t>TOTAL INVERSION</t>
  </si>
  <si>
    <t>TOTAL TRANSFERENCIAS CORRIENTES</t>
  </si>
  <si>
    <t xml:space="preserve"> </t>
  </si>
  <si>
    <t>COMPROMISO</t>
  </si>
  <si>
    <t xml:space="preserve">SUPERINTENDENCIA DE LA ECONOMÍA SOLIDARIA 
GASTOS DE FUNCIONAMIENTO -  31 DE OCTUBRE DE 2023
</t>
  </si>
  <si>
    <t>SUPERINTENDENCIA DE LA ECONOMÍA SOLIDARIA 
SERVICIO DE LA DEUDA PUBLICA - 31 DE OCTUBRE DE 2023</t>
  </si>
  <si>
    <t xml:space="preserve">
SUPERINTENDENCIA DE LA ECONOMIA SOLIDARIA
GASTOS DE INVERSIÓN - 31 DE OCTUBRE DE 2023</t>
  </si>
  <si>
    <t>EJECUCION PRESUPUESTAL A 31 DE OCTUBRE DE 2023 SUPERINTENDENCIA DE LA ECONOMIA SOLIDARIA</t>
  </si>
  <si>
    <t>Octubre (31/10/2023)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</si>
</sst>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9">
    <numFmt numFmtId="7" formatCode="&quot;$&quot;\ #,##0.00;\-&quot;$&quot;\ #,##0.00"/>
    <numFmt numFmtId="41" formatCode="_-* #,##0_-;\-* #,##0_-;_-* &quot;-&quot;_-;_-@_-"/>
    <numFmt numFmtId="44" formatCode="_-&quot;$&quot;\ * #,##0.00_-;\-&quot;$&quot;\ * #,##0.00_-;_-&quot;$&quot;\ * &quot;-&quot;??_-;_-@_-"/>
    <numFmt numFmtId="43" formatCode="_-* #,##0.00_-;\-* #,##0.00_-;_-* &quot;-&quot;??_-;_-@_-"/>
    <numFmt numFmtId="164" formatCode="#,###,,"/>
    <numFmt numFmtId="165" formatCode="#,##0,,"/>
    <numFmt numFmtId="166" formatCode="_-[$$-240A]\ * #,##0.00_-;\-[$$-240A]\ * #,##0.00_-;_-[$$-240A]\ * &quot;-&quot;??_-;_-@_-"/>
    <numFmt numFmtId="167" formatCode="[$-1240A]&quot;$&quot;\ #,##0.00;\-&quot;$&quot;\ #,##0.00"/>
    <numFmt numFmtId="168" formatCode="_-&quot;$&quot;\ * #,##0_-;\-&quot;$&quot;\ * #,##0_-;_-&quot;$&quot;\ * &quot;-&quot;??_-;_-@_-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rgb="FFFF000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9"/>
      <color rgb="FF000000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11"/>
      <color theme="1"/>
      <name val="Arial"/>
      <family val="2"/>
    </font>
    <font>
      <sz val="8"/>
      <color rgb="FF000000"/>
      <name val="Times New Roman"/>
      <family val="1"/>
    </font>
    <font>
      <b/>
      <sz val="9"/>
      <color rgb="FF000000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8"/>
      <color rgb="FF000000"/>
      <name val="Times New Roman"/>
      <family val="1"/>
    </font>
    <font>
      <b/>
      <sz val="9"/>
      <color theme="1"/>
      <name val="Times New Roman"/>
      <family val="1"/>
    </font>
    <font>
      <b/>
      <sz val="9"/>
      <color rgb="FF000000"/>
      <name val="Times New Roman"/>
    </font>
    <font>
      <sz val="11"/>
      <name val="Calibri"/>
    </font>
    <font>
      <sz val="8"/>
      <color rgb="FF000000"/>
      <name val="Times New Roman"/>
    </font>
    <font>
      <sz val="8"/>
      <color rgb="FFFF0000"/>
      <name val="Times New Roman"/>
      <family val="1"/>
    </font>
    <font>
      <sz val="11"/>
      <color rgb="FFFF0000"/>
      <name val="Calibri"/>
      <family val="2"/>
    </font>
    <font>
      <b/>
      <sz val="9"/>
      <color rgb="FF00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41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21">
    <xf numFmtId="0" fontId="0" fillId="0" borderId="0" xfId="0"/>
    <xf numFmtId="0" fontId="2" fillId="0" borderId="0" xfId="0" applyFont="1"/>
    <xf numFmtId="0" fontId="4" fillId="0" borderId="0" xfId="0" applyFont="1"/>
    <xf numFmtId="9" fontId="4" fillId="0" borderId="0" xfId="0" applyNumberFormat="1" applyFont="1"/>
    <xf numFmtId="41" fontId="5" fillId="3" borderId="4" xfId="2" applyFont="1" applyFill="1" applyBorder="1" applyAlignment="1">
      <alignment horizontal="center" vertical="center" wrapText="1"/>
    </xf>
    <xf numFmtId="41" fontId="5" fillId="3" borderId="5" xfId="2" applyFont="1" applyFill="1" applyBorder="1" applyAlignment="1">
      <alignment horizontal="center" vertical="center" wrapText="1"/>
    </xf>
    <xf numFmtId="164" fontId="5" fillId="3" borderId="5" xfId="1" applyNumberFormat="1" applyFont="1" applyFill="1" applyBorder="1" applyAlignment="1">
      <alignment horizontal="center" vertical="center" wrapText="1"/>
    </xf>
    <xf numFmtId="165" fontId="5" fillId="3" borderId="5" xfId="1" applyNumberFormat="1" applyFont="1" applyFill="1" applyBorder="1" applyAlignment="1">
      <alignment horizontal="center" vertical="center" wrapText="1"/>
    </xf>
    <xf numFmtId="164" fontId="5" fillId="3" borderId="7" xfId="1" applyNumberFormat="1" applyFont="1" applyFill="1" applyBorder="1" applyAlignment="1">
      <alignment horizontal="center" vertical="center" wrapText="1"/>
    </xf>
    <xf numFmtId="10" fontId="2" fillId="0" borderId="0" xfId="0" applyNumberFormat="1" applyFont="1"/>
    <xf numFmtId="0" fontId="2" fillId="0" borderId="8" xfId="0" applyFont="1" applyFill="1" applyBorder="1" applyAlignment="1">
      <alignment horizontal="center" vertical="center" wrapText="1"/>
    </xf>
    <xf numFmtId="10" fontId="6" fillId="0" borderId="9" xfId="3" applyNumberFormat="1" applyFont="1" applyFill="1" applyBorder="1" applyAlignment="1">
      <alignment horizontal="center" vertical="center"/>
    </xf>
    <xf numFmtId="10" fontId="6" fillId="0" borderId="10" xfId="3" applyNumberFormat="1" applyFont="1" applyFill="1" applyBorder="1" applyAlignment="1">
      <alignment horizontal="center" vertical="center"/>
    </xf>
    <xf numFmtId="0" fontId="2" fillId="0" borderId="0" xfId="0" applyFont="1" applyFill="1"/>
    <xf numFmtId="0" fontId="3" fillId="3" borderId="11" xfId="0" applyFont="1" applyFill="1" applyBorder="1" applyAlignment="1">
      <alignment horizontal="center" vertical="center"/>
    </xf>
    <xf numFmtId="10" fontId="5" fillId="3" borderId="12" xfId="3" applyNumberFormat="1" applyFont="1" applyFill="1" applyBorder="1" applyAlignment="1">
      <alignment horizontal="center" vertical="center"/>
    </xf>
    <xf numFmtId="0" fontId="6" fillId="0" borderId="0" xfId="0" applyFont="1" applyFill="1" applyBorder="1"/>
    <xf numFmtId="9" fontId="5" fillId="3" borderId="12" xfId="3" applyNumberFormat="1" applyFont="1" applyFill="1" applyBorder="1" applyAlignment="1">
      <alignment horizontal="center" vertical="center"/>
    </xf>
    <xf numFmtId="0" fontId="6" fillId="0" borderId="0" xfId="0" applyFont="1" applyFill="1"/>
    <xf numFmtId="9" fontId="6" fillId="0" borderId="0" xfId="0" applyNumberFormat="1" applyFont="1" applyFill="1"/>
    <xf numFmtId="10" fontId="4" fillId="0" borderId="0" xfId="0" applyNumberFormat="1" applyFont="1" applyFill="1"/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 wrapText="1"/>
    </xf>
    <xf numFmtId="10" fontId="6" fillId="2" borderId="9" xfId="3" applyNumberFormat="1" applyFont="1" applyFill="1" applyBorder="1" applyAlignment="1">
      <alignment horizontal="center" vertical="center"/>
    </xf>
    <xf numFmtId="10" fontId="6" fillId="2" borderId="10" xfId="3" applyNumberFormat="1" applyFont="1" applyFill="1" applyBorder="1" applyAlignment="1">
      <alignment horizontal="center" vertical="center"/>
    </xf>
    <xf numFmtId="0" fontId="6" fillId="2" borderId="0" xfId="0" applyFont="1" applyFill="1"/>
    <xf numFmtId="41" fontId="6" fillId="2" borderId="0" xfId="2" applyFont="1" applyFill="1"/>
    <xf numFmtId="41" fontId="6" fillId="2" borderId="0" xfId="0" applyNumberFormat="1" applyFont="1" applyFill="1"/>
    <xf numFmtId="0" fontId="5" fillId="0" borderId="0" xfId="0" applyFont="1" applyFill="1"/>
    <xf numFmtId="41" fontId="5" fillId="3" borderId="9" xfId="2" applyFont="1" applyFill="1" applyBorder="1" applyAlignment="1">
      <alignment horizontal="center" vertical="center" wrapText="1"/>
    </xf>
    <xf numFmtId="41" fontId="6" fillId="0" borderId="0" xfId="0" applyNumberFormat="1" applyFont="1" applyFill="1" applyBorder="1"/>
    <xf numFmtId="9" fontId="6" fillId="0" borderId="0" xfId="0" applyNumberFormat="1" applyFont="1" applyFill="1" applyBorder="1"/>
    <xf numFmtId="0" fontId="5" fillId="3" borderId="6" xfId="0" applyFont="1" applyFill="1" applyBorder="1" applyAlignment="1">
      <alignment horizontal="center" vertical="center" wrapText="1"/>
    </xf>
    <xf numFmtId="41" fontId="5" fillId="3" borderId="6" xfId="2" applyFont="1" applyFill="1" applyBorder="1" applyAlignment="1">
      <alignment horizontal="center" vertical="center" wrapText="1"/>
    </xf>
    <xf numFmtId="164" fontId="5" fillId="3" borderId="6" xfId="1" applyNumberFormat="1" applyFont="1" applyFill="1" applyBorder="1" applyAlignment="1">
      <alignment horizontal="center" vertical="center" wrapText="1"/>
    </xf>
    <xf numFmtId="164" fontId="5" fillId="3" borderId="18" xfId="1" applyNumberFormat="1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/>
    </xf>
    <xf numFmtId="41" fontId="7" fillId="2" borderId="0" xfId="0" applyNumberFormat="1" applyFont="1" applyFill="1" applyBorder="1" applyAlignment="1">
      <alignment vertical="center"/>
    </xf>
    <xf numFmtId="41" fontId="2" fillId="2" borderId="0" xfId="2" applyFont="1" applyFill="1" applyBorder="1" applyAlignment="1">
      <alignment horizontal="center" vertical="center" wrapText="1"/>
    </xf>
    <xf numFmtId="41" fontId="5" fillId="3" borderId="8" xfId="2" applyFont="1" applyFill="1" applyBorder="1" applyAlignment="1">
      <alignment horizontal="center" vertical="center" wrapText="1"/>
    </xf>
    <xf numFmtId="41" fontId="5" fillId="3" borderId="10" xfId="2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vertical="center"/>
    </xf>
    <xf numFmtId="0" fontId="7" fillId="2" borderId="8" xfId="0" applyFont="1" applyFill="1" applyBorder="1" applyAlignment="1">
      <alignment vertical="center" wrapText="1"/>
    </xf>
    <xf numFmtId="10" fontId="5" fillId="4" borderId="12" xfId="3" applyNumberFormat="1" applyFont="1" applyFill="1" applyBorder="1" applyAlignment="1">
      <alignment horizontal="center" vertical="center"/>
    </xf>
    <xf numFmtId="10" fontId="5" fillId="4" borderId="13" xfId="3" applyNumberFormat="1" applyFont="1" applyFill="1" applyBorder="1" applyAlignment="1">
      <alignment horizontal="center" vertical="center"/>
    </xf>
    <xf numFmtId="41" fontId="2" fillId="0" borderId="0" xfId="0" applyNumberFormat="1" applyFont="1"/>
    <xf numFmtId="41" fontId="3" fillId="0" borderId="0" xfId="2" applyFont="1" applyFill="1" applyBorder="1" applyAlignment="1">
      <alignment horizontal="center" vertical="center" wrapText="1"/>
    </xf>
    <xf numFmtId="41" fontId="6" fillId="0" borderId="0" xfId="0" applyNumberFormat="1" applyFont="1" applyFill="1"/>
    <xf numFmtId="164" fontId="5" fillId="5" borderId="5" xfId="1" applyNumberFormat="1" applyFont="1" applyFill="1" applyBorder="1" applyAlignment="1">
      <alignment horizontal="center" vertical="center" wrapText="1"/>
    </xf>
    <xf numFmtId="41" fontId="5" fillId="5" borderId="9" xfId="2" applyFont="1" applyFill="1" applyBorder="1" applyAlignment="1">
      <alignment horizontal="center" vertical="center" wrapText="1"/>
    </xf>
    <xf numFmtId="166" fontId="0" fillId="0" borderId="0" xfId="0" applyNumberFormat="1" applyFill="1"/>
    <xf numFmtId="41" fontId="6" fillId="0" borderId="0" xfId="2" applyFont="1" applyFill="1"/>
    <xf numFmtId="167" fontId="15" fillId="5" borderId="22" xfId="0" applyNumberFormat="1" applyFont="1" applyFill="1" applyBorder="1" applyAlignment="1">
      <alignment horizontal="right" vertical="center" wrapText="1" readingOrder="1"/>
    </xf>
    <xf numFmtId="0" fontId="15" fillId="5" borderId="22" xfId="0" applyNumberFormat="1" applyFont="1" applyFill="1" applyBorder="1" applyAlignment="1">
      <alignment horizontal="left" vertical="center" wrapText="1" readingOrder="1"/>
    </xf>
    <xf numFmtId="43" fontId="6" fillId="0" borderId="0" xfId="1" applyFont="1" applyFill="1"/>
    <xf numFmtId="43" fontId="6" fillId="0" borderId="0" xfId="1" applyFont="1" applyFill="1" applyBorder="1"/>
    <xf numFmtId="0" fontId="12" fillId="5" borderId="22" xfId="0" applyNumberFormat="1" applyFont="1" applyFill="1" applyBorder="1" applyAlignment="1">
      <alignment horizontal="left" vertical="center" wrapText="1" readingOrder="1"/>
    </xf>
    <xf numFmtId="167" fontId="12" fillId="5" borderId="22" xfId="0" applyNumberFormat="1" applyFont="1" applyFill="1" applyBorder="1" applyAlignment="1">
      <alignment horizontal="right" vertical="center" wrapText="1" readingOrder="1"/>
    </xf>
    <xf numFmtId="0" fontId="16" fillId="5" borderId="22" xfId="0" applyNumberFormat="1" applyFont="1" applyFill="1" applyBorder="1" applyAlignment="1">
      <alignment horizontal="left" vertical="center" wrapText="1" readingOrder="1"/>
    </xf>
    <xf numFmtId="0" fontId="15" fillId="3" borderId="22" xfId="0" applyNumberFormat="1" applyFont="1" applyFill="1" applyBorder="1" applyAlignment="1">
      <alignment horizontal="left" vertical="center" wrapText="1" readingOrder="1"/>
    </xf>
    <xf numFmtId="167" fontId="15" fillId="3" borderId="22" xfId="0" applyNumberFormat="1" applyFont="1" applyFill="1" applyBorder="1" applyAlignment="1">
      <alignment horizontal="right" vertical="center" wrapText="1" readingOrder="1"/>
    </xf>
    <xf numFmtId="0" fontId="12" fillId="3" borderId="22" xfId="0" applyNumberFormat="1" applyFont="1" applyFill="1" applyBorder="1" applyAlignment="1">
      <alignment horizontal="left" vertical="center" wrapText="1" readingOrder="1"/>
    </xf>
    <xf numFmtId="167" fontId="12" fillId="3" borderId="22" xfId="0" applyNumberFormat="1" applyFont="1" applyFill="1" applyBorder="1" applyAlignment="1">
      <alignment horizontal="right" vertical="center" wrapText="1" readingOrder="1"/>
    </xf>
    <xf numFmtId="0" fontId="17" fillId="0" borderId="22" xfId="0" applyNumberFormat="1" applyFont="1" applyFill="1" applyBorder="1" applyAlignment="1">
      <alignment horizontal="center" vertical="center" wrapText="1" readingOrder="1"/>
    </xf>
    <xf numFmtId="0" fontId="17" fillId="0" borderId="0" xfId="0" applyNumberFormat="1" applyFont="1" applyFill="1" applyBorder="1" applyAlignment="1">
      <alignment horizontal="center" vertical="center" wrapText="1" readingOrder="1"/>
    </xf>
    <xf numFmtId="0" fontId="18" fillId="0" borderId="0" xfId="0" applyFont="1" applyFill="1" applyBorder="1"/>
    <xf numFmtId="0" fontId="17" fillId="5" borderId="22" xfId="0" applyNumberFormat="1" applyFont="1" applyFill="1" applyBorder="1" applyAlignment="1">
      <alignment horizontal="center" vertical="center" wrapText="1" readingOrder="1"/>
    </xf>
    <xf numFmtId="0" fontId="19" fillId="0" borderId="22" xfId="0" applyNumberFormat="1" applyFont="1" applyFill="1" applyBorder="1" applyAlignment="1">
      <alignment horizontal="center" vertical="center" wrapText="1" readingOrder="1"/>
    </xf>
    <xf numFmtId="0" fontId="19" fillId="0" borderId="22" xfId="0" applyNumberFormat="1" applyFont="1" applyFill="1" applyBorder="1" applyAlignment="1">
      <alignment horizontal="left" vertical="center" wrapText="1" readingOrder="1"/>
    </xf>
    <xf numFmtId="0" fontId="19" fillId="0" borderId="22" xfId="0" applyNumberFormat="1" applyFont="1" applyFill="1" applyBorder="1" applyAlignment="1">
      <alignment vertical="center" wrapText="1" readingOrder="1"/>
    </xf>
    <xf numFmtId="167" fontId="19" fillId="0" borderId="22" xfId="0" applyNumberFormat="1" applyFont="1" applyFill="1" applyBorder="1" applyAlignment="1">
      <alignment horizontal="right" vertical="center" wrapText="1" readingOrder="1"/>
    </xf>
    <xf numFmtId="0" fontId="19" fillId="3" borderId="22" xfId="0" applyNumberFormat="1" applyFont="1" applyFill="1" applyBorder="1" applyAlignment="1">
      <alignment horizontal="center" vertical="center" wrapText="1" readingOrder="1"/>
    </xf>
    <xf numFmtId="0" fontId="19" fillId="3" borderId="22" xfId="0" applyNumberFormat="1" applyFont="1" applyFill="1" applyBorder="1" applyAlignment="1">
      <alignment horizontal="left" vertical="center" wrapText="1" readingOrder="1"/>
    </xf>
    <xf numFmtId="0" fontId="19" fillId="3" borderId="22" xfId="0" applyNumberFormat="1" applyFont="1" applyFill="1" applyBorder="1" applyAlignment="1">
      <alignment vertical="center" wrapText="1" readingOrder="1"/>
    </xf>
    <xf numFmtId="0" fontId="20" fillId="0" borderId="22" xfId="0" applyNumberFormat="1" applyFont="1" applyFill="1" applyBorder="1" applyAlignment="1">
      <alignment horizontal="center" vertical="center" wrapText="1" readingOrder="1"/>
    </xf>
    <xf numFmtId="0" fontId="20" fillId="0" borderId="22" xfId="0" applyNumberFormat="1" applyFont="1" applyFill="1" applyBorder="1" applyAlignment="1">
      <alignment horizontal="left" vertical="center" wrapText="1" readingOrder="1"/>
    </xf>
    <xf numFmtId="0" fontId="20" fillId="0" borderId="22" xfId="0" applyNumberFormat="1" applyFont="1" applyFill="1" applyBorder="1" applyAlignment="1">
      <alignment vertical="center" wrapText="1" readingOrder="1"/>
    </xf>
    <xf numFmtId="167" fontId="20" fillId="0" borderId="22" xfId="0" applyNumberFormat="1" applyFont="1" applyFill="1" applyBorder="1" applyAlignment="1">
      <alignment horizontal="right" vertical="center" wrapText="1" readingOrder="1"/>
    </xf>
    <xf numFmtId="0" fontId="21" fillId="0" borderId="0" xfId="0" applyFont="1" applyFill="1" applyBorder="1"/>
    <xf numFmtId="0" fontId="17" fillId="3" borderId="22" xfId="0" applyNumberFormat="1" applyFont="1" applyFill="1" applyBorder="1" applyAlignment="1">
      <alignment horizontal="left" vertical="center" wrapText="1" readingOrder="1"/>
    </xf>
    <xf numFmtId="0" fontId="12" fillId="4" borderId="22" xfId="0" applyNumberFormat="1" applyFont="1" applyFill="1" applyBorder="1" applyAlignment="1">
      <alignment horizontal="left" vertical="center" wrapText="1" readingOrder="1"/>
    </xf>
    <xf numFmtId="167" fontId="12" fillId="4" borderId="22" xfId="0" applyNumberFormat="1" applyFont="1" applyFill="1" applyBorder="1" applyAlignment="1">
      <alignment horizontal="right" vertical="center" wrapText="1" readingOrder="1"/>
    </xf>
    <xf numFmtId="7" fontId="18" fillId="0" borderId="0" xfId="0" applyNumberFormat="1" applyFont="1" applyFill="1" applyBorder="1"/>
    <xf numFmtId="167" fontId="18" fillId="0" borderId="0" xfId="0" applyNumberFormat="1" applyFont="1" applyFill="1" applyBorder="1"/>
    <xf numFmtId="167" fontId="19" fillId="2" borderId="22" xfId="0" applyNumberFormat="1" applyFont="1" applyFill="1" applyBorder="1" applyAlignment="1">
      <alignment horizontal="right" vertical="center" wrapText="1" readingOrder="1"/>
    </xf>
    <xf numFmtId="4" fontId="2" fillId="0" borderId="0" xfId="0" applyNumberFormat="1" applyFont="1"/>
    <xf numFmtId="168" fontId="2" fillId="2" borderId="9" xfId="4" applyNumberFormat="1" applyFont="1" applyFill="1" applyBorder="1" applyAlignment="1">
      <alignment horizontal="center" vertical="center" wrapText="1"/>
    </xf>
    <xf numFmtId="168" fontId="6" fillId="2" borderId="9" xfId="4" applyNumberFormat="1" applyFont="1" applyFill="1" applyBorder="1" applyAlignment="1">
      <alignment horizontal="center" vertical="center"/>
    </xf>
    <xf numFmtId="168" fontId="2" fillId="0" borderId="9" xfId="4" applyNumberFormat="1" applyFont="1" applyFill="1" applyBorder="1" applyAlignment="1">
      <alignment horizontal="center" vertical="center" wrapText="1"/>
    </xf>
    <xf numFmtId="168" fontId="6" fillId="5" borderId="9" xfId="4" applyNumberFormat="1" applyFont="1" applyFill="1" applyBorder="1" applyAlignment="1">
      <alignment horizontal="center" vertical="center"/>
    </xf>
    <xf numFmtId="168" fontId="3" fillId="3" borderId="12" xfId="4" applyNumberFormat="1" applyFont="1" applyFill="1" applyBorder="1" applyAlignment="1">
      <alignment horizontal="center" vertical="center" wrapText="1"/>
    </xf>
    <xf numFmtId="168" fontId="6" fillId="0" borderId="9" xfId="4" applyNumberFormat="1" applyFont="1" applyFill="1" applyBorder="1" applyAlignment="1">
      <alignment horizontal="right" vertical="center"/>
    </xf>
    <xf numFmtId="168" fontId="6" fillId="2" borderId="9" xfId="4" applyNumberFormat="1" applyFont="1" applyFill="1" applyBorder="1" applyAlignment="1">
      <alignment horizontal="center" vertical="center" wrapText="1"/>
    </xf>
    <xf numFmtId="168" fontId="6" fillId="2" borderId="9" xfId="4" applyNumberFormat="1" applyFont="1" applyFill="1" applyBorder="1" applyAlignment="1">
      <alignment vertical="center"/>
    </xf>
    <xf numFmtId="168" fontId="6" fillId="0" borderId="9" xfId="4" applyNumberFormat="1" applyFont="1" applyFill="1" applyBorder="1" applyAlignment="1">
      <alignment horizontal="center" vertical="center" wrapText="1"/>
    </xf>
    <xf numFmtId="168" fontId="6" fillId="0" borderId="9" xfId="4" applyNumberFormat="1" applyFont="1" applyFill="1" applyBorder="1" applyAlignment="1">
      <alignment vertical="center"/>
    </xf>
    <xf numFmtId="168" fontId="5" fillId="3" borderId="12" xfId="4" applyNumberFormat="1" applyFont="1" applyFill="1" applyBorder="1" applyAlignment="1">
      <alignment horizontal="center" vertical="center"/>
    </xf>
    <xf numFmtId="168" fontId="11" fillId="0" borderId="22" xfId="4" applyNumberFormat="1" applyFont="1" applyFill="1" applyBorder="1" applyAlignment="1">
      <alignment horizontal="right" vertical="center" wrapText="1" readingOrder="1"/>
    </xf>
    <xf numFmtId="0" fontId="22" fillId="2" borderId="11" xfId="0" applyFont="1" applyFill="1" applyBorder="1" applyAlignment="1">
      <alignment vertical="center"/>
    </xf>
    <xf numFmtId="168" fontId="3" fillId="2" borderId="12" xfId="4" applyNumberFormat="1" applyFont="1" applyFill="1" applyBorder="1" applyAlignment="1">
      <alignment horizontal="center" vertical="center" wrapText="1"/>
    </xf>
    <xf numFmtId="168" fontId="22" fillId="2" borderId="12" xfId="4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vertical="center"/>
    </xf>
    <xf numFmtId="168" fontId="5" fillId="5" borderId="12" xfId="4" applyNumberFormat="1" applyFont="1" applyFill="1" applyBorder="1" applyAlignment="1">
      <alignment horizontal="center" vertical="center"/>
    </xf>
    <xf numFmtId="0" fontId="12" fillId="0" borderId="22" xfId="0" applyNumberFormat="1" applyFont="1" applyFill="1" applyBorder="1" applyAlignment="1">
      <alignment horizontal="center" vertical="center" wrapText="1" readingOrder="1"/>
    </xf>
    <xf numFmtId="0" fontId="10" fillId="2" borderId="1" xfId="0" applyFont="1" applyFill="1" applyBorder="1" applyAlignment="1">
      <alignment horizontal="center" vertical="top" wrapText="1"/>
    </xf>
    <xf numFmtId="0" fontId="10" fillId="2" borderId="2" xfId="0" applyFont="1" applyFill="1" applyBorder="1" applyAlignment="1">
      <alignment horizontal="center" vertical="top" wrapText="1"/>
    </xf>
    <xf numFmtId="0" fontId="10" fillId="2" borderId="3" xfId="0" applyFont="1" applyFill="1" applyBorder="1" applyAlignment="1">
      <alignment horizontal="center" vertical="top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9" fillId="0" borderId="14" xfId="0" applyFont="1" applyFill="1" applyBorder="1" applyAlignment="1">
      <alignment horizontal="center" wrapText="1"/>
    </xf>
    <xf numFmtId="0" fontId="9" fillId="0" borderId="15" xfId="0" applyFont="1" applyFill="1" applyBorder="1" applyAlignment="1">
      <alignment horizontal="center" wrapText="1"/>
    </xf>
    <xf numFmtId="0" fontId="9" fillId="0" borderId="16" xfId="0" applyFont="1" applyFill="1" applyBorder="1" applyAlignment="1">
      <alignment horizontal="center" wrapText="1"/>
    </xf>
    <xf numFmtId="0" fontId="5" fillId="3" borderId="17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41" fontId="8" fillId="3" borderId="19" xfId="2" applyFont="1" applyFill="1" applyBorder="1" applyAlignment="1">
      <alignment horizontal="center" vertical="center" wrapText="1"/>
    </xf>
    <xf numFmtId="41" fontId="8" fillId="3" borderId="20" xfId="2" applyFont="1" applyFill="1" applyBorder="1" applyAlignment="1">
      <alignment horizontal="center" vertical="center" wrapText="1"/>
    </xf>
    <xf numFmtId="41" fontId="8" fillId="3" borderId="21" xfId="2" applyFont="1" applyFill="1" applyBorder="1" applyAlignment="1">
      <alignment horizontal="center" vertical="center" wrapText="1"/>
    </xf>
  </cellXfs>
  <cellStyles count="5">
    <cellStyle name="Millares" xfId="1" builtinId="3"/>
    <cellStyle name="Millares [0]" xfId="2" builtinId="6"/>
    <cellStyle name="Moneda" xfId="4" builtinId="4"/>
    <cellStyle name="Normal" xfId="0" builtinId="0"/>
    <cellStyle name="Porcentaje" xfId="3" builtinId="5"/>
  </cellStyles>
  <dxfs count="9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73"/>
  <sheetViews>
    <sheetView tabSelected="1" zoomScale="110" zoomScaleNormal="110" workbookViewId="0">
      <selection activeCell="C18" sqref="C18"/>
    </sheetView>
  </sheetViews>
  <sheetFormatPr baseColWidth="10" defaultColWidth="11.42578125" defaultRowHeight="12"/>
  <cols>
    <col min="1" max="1" width="31.28515625" style="1" customWidth="1"/>
    <col min="2" max="2" width="18.140625" style="1" customWidth="1"/>
    <col min="3" max="3" width="17.5703125" style="1" customWidth="1"/>
    <col min="4" max="5" width="14" style="1" customWidth="1"/>
    <col min="6" max="6" width="18.85546875" style="1" customWidth="1"/>
    <col min="7" max="7" width="12.7109375" style="1" customWidth="1"/>
    <col min="8" max="8" width="17.140625" style="1" customWidth="1"/>
    <col min="9" max="9" width="12.7109375" style="1" customWidth="1"/>
    <col min="10" max="10" width="18.5703125" style="1" customWidth="1"/>
    <col min="11" max="11" width="11.85546875" style="1" customWidth="1"/>
    <col min="12" max="12" width="3" style="1" customWidth="1"/>
    <col min="13" max="16384" width="11.42578125" style="1"/>
  </cols>
  <sheetData>
    <row r="1" spans="1:14" ht="12.75" thickBot="1"/>
    <row r="2" spans="1:14" ht="39.75" customHeight="1" thickBot="1">
      <c r="A2" s="105" t="s">
        <v>137</v>
      </c>
      <c r="B2" s="106"/>
      <c r="C2" s="106"/>
      <c r="D2" s="106"/>
      <c r="E2" s="106"/>
      <c r="F2" s="106"/>
      <c r="G2" s="106"/>
      <c r="H2" s="106"/>
      <c r="I2" s="106"/>
      <c r="J2" s="106"/>
      <c r="K2" s="107"/>
      <c r="M2" s="2"/>
      <c r="N2" s="3"/>
    </row>
    <row r="3" spans="1:14" ht="24">
      <c r="A3" s="4" t="s">
        <v>0</v>
      </c>
      <c r="B3" s="5" t="s">
        <v>1</v>
      </c>
      <c r="C3" s="5" t="s">
        <v>2</v>
      </c>
      <c r="D3" s="6" t="s">
        <v>3</v>
      </c>
      <c r="E3" s="49" t="s">
        <v>125</v>
      </c>
      <c r="F3" s="5" t="s">
        <v>4</v>
      </c>
      <c r="G3" s="7" t="s">
        <v>5</v>
      </c>
      <c r="H3" s="7" t="s">
        <v>6</v>
      </c>
      <c r="I3" s="7" t="s">
        <v>7</v>
      </c>
      <c r="J3" s="5" t="s">
        <v>8</v>
      </c>
      <c r="K3" s="8" t="s">
        <v>9</v>
      </c>
      <c r="N3" s="9"/>
    </row>
    <row r="4" spans="1:14" ht="36.75" customHeight="1">
      <c r="A4" s="10" t="s">
        <v>10</v>
      </c>
      <c r="B4" s="89">
        <v>16337000000</v>
      </c>
      <c r="C4" s="89">
        <v>14062159357</v>
      </c>
      <c r="D4" s="11">
        <f>+C4/B4</f>
        <v>0.86075530127930466</v>
      </c>
      <c r="E4" s="90">
        <f>+B4-C4</f>
        <v>2274840643</v>
      </c>
      <c r="F4" s="89">
        <v>11572350980</v>
      </c>
      <c r="G4" s="11">
        <f>+F4/B4</f>
        <v>0.70835226663402096</v>
      </c>
      <c r="H4" s="92">
        <v>11570288467</v>
      </c>
      <c r="I4" s="11">
        <f>H4/B4</f>
        <v>0.70822601866927837</v>
      </c>
      <c r="J4" s="89">
        <v>11570288467</v>
      </c>
      <c r="K4" s="12">
        <f>+J4/B4</f>
        <v>0.70822601866927837</v>
      </c>
    </row>
    <row r="5" spans="1:14" ht="33" customHeight="1">
      <c r="A5" s="10" t="s">
        <v>11</v>
      </c>
      <c r="B5" s="89">
        <v>3638079000</v>
      </c>
      <c r="C5" s="89">
        <v>3251013597.5599999</v>
      </c>
      <c r="D5" s="11">
        <f>+C5/B5</f>
        <v>0.89360720247141412</v>
      </c>
      <c r="E5" s="90">
        <f>+B5-C5</f>
        <v>387065402.44000006</v>
      </c>
      <c r="F5" s="89">
        <v>2929427302.5900002</v>
      </c>
      <c r="G5" s="11">
        <f>+F5/B5</f>
        <v>0.80521266926584056</v>
      </c>
      <c r="H5" s="92">
        <v>2394910615.8800001</v>
      </c>
      <c r="I5" s="11">
        <f t="shared" ref="I5:I8" si="0">H5/B5</f>
        <v>0.65828988756978613</v>
      </c>
      <c r="J5" s="92">
        <v>2393676580.8800001</v>
      </c>
      <c r="K5" s="12">
        <f t="shared" ref="K5:K8" si="1">+J5/B5</f>
        <v>0.65795068795372502</v>
      </c>
    </row>
    <row r="6" spans="1:14" ht="30.75" customHeight="1">
      <c r="A6" s="10" t="s">
        <v>12</v>
      </c>
      <c r="B6" s="89">
        <v>184400000</v>
      </c>
      <c r="C6" s="89">
        <v>55000000</v>
      </c>
      <c r="D6" s="11">
        <f>+C6/B6</f>
        <v>0.29826464208242948</v>
      </c>
      <c r="E6" s="90">
        <f>+B6-C6</f>
        <v>129400000</v>
      </c>
      <c r="F6" s="89">
        <v>50666701</v>
      </c>
      <c r="G6" s="11">
        <f>+F6/B6</f>
        <v>0.27476518980477221</v>
      </c>
      <c r="H6" s="92">
        <v>41503481</v>
      </c>
      <c r="I6" s="11">
        <f t="shared" si="0"/>
        <v>0.22507310737527114</v>
      </c>
      <c r="J6" s="89">
        <v>41503481</v>
      </c>
      <c r="K6" s="11">
        <f t="shared" si="1"/>
        <v>0.22507310737527114</v>
      </c>
      <c r="L6" s="9"/>
    </row>
    <row r="7" spans="1:14" s="13" customFormat="1" ht="30.75" customHeight="1">
      <c r="A7" s="10" t="s">
        <v>13</v>
      </c>
      <c r="B7" s="89">
        <v>610521000</v>
      </c>
      <c r="C7" s="89">
        <v>287519000</v>
      </c>
      <c r="D7" s="11">
        <f>+C7/B7</f>
        <v>0.47094039353273681</v>
      </c>
      <c r="E7" s="90">
        <f>+B7-C7</f>
        <v>323002000</v>
      </c>
      <c r="F7" s="89">
        <v>287519000</v>
      </c>
      <c r="G7" s="11">
        <f>+F7/B7</f>
        <v>0.47094039353273681</v>
      </c>
      <c r="H7" s="89">
        <v>287519000</v>
      </c>
      <c r="I7" s="11">
        <f t="shared" si="0"/>
        <v>0.47094039353273681</v>
      </c>
      <c r="J7" s="89">
        <v>287519000</v>
      </c>
      <c r="K7" s="12">
        <f t="shared" si="1"/>
        <v>0.47094039353273681</v>
      </c>
    </row>
    <row r="8" spans="1:14" s="13" customFormat="1" ht="26.25" customHeight="1" thickBot="1">
      <c r="A8" s="14" t="s">
        <v>44</v>
      </c>
      <c r="B8" s="91">
        <f>SUM(B4:B7)</f>
        <v>20770000000</v>
      </c>
      <c r="C8" s="91">
        <f>SUM(C4:C7)</f>
        <v>17655691954.560001</v>
      </c>
      <c r="D8" s="15">
        <f>+C8/B8</f>
        <v>0.85005738827924904</v>
      </c>
      <c r="E8" s="91">
        <f>SUM(E4:E7)</f>
        <v>3114308045.4400001</v>
      </c>
      <c r="F8" s="91">
        <f>SUM(F4:F7)</f>
        <v>14839963983.59</v>
      </c>
      <c r="G8" s="15">
        <f>+F8/B8</f>
        <v>0.71449032179056327</v>
      </c>
      <c r="H8" s="91">
        <f>SUM(H4:H7)</f>
        <v>14294221563.880001</v>
      </c>
      <c r="I8" s="15">
        <f t="shared" si="0"/>
        <v>0.68821480808281177</v>
      </c>
      <c r="J8" s="91">
        <f>SUM(J4:J7)</f>
        <v>14292987528.880001</v>
      </c>
      <c r="K8" s="15">
        <f t="shared" si="1"/>
        <v>0.68815539378334145</v>
      </c>
    </row>
    <row r="11" spans="1:14">
      <c r="B11" s="47"/>
      <c r="E11" s="46"/>
    </row>
    <row r="13" spans="1:14">
      <c r="B13" s="46"/>
      <c r="E13" s="86"/>
    </row>
    <row r="14" spans="1:14">
      <c r="B14" s="46"/>
      <c r="D14" s="46"/>
      <c r="E14" s="46"/>
      <c r="F14" s="46"/>
      <c r="G14" s="46"/>
      <c r="H14" s="46"/>
      <c r="I14" s="46"/>
      <c r="J14" s="46"/>
    </row>
    <row r="15" spans="1:14">
      <c r="E15" s="86"/>
    </row>
    <row r="16" spans="1:14">
      <c r="E16" s="86"/>
    </row>
    <row r="18" spans="5:5">
      <c r="E18" s="86"/>
    </row>
    <row r="63" spans="2:2">
      <c r="B63" s="1" t="s">
        <v>14</v>
      </c>
    </row>
    <row r="73" spans="1:1">
      <c r="A73" s="1" t="s">
        <v>15</v>
      </c>
    </row>
  </sheetData>
  <mergeCells count="1">
    <mergeCell ref="A2:K2"/>
  </mergeCells>
  <pageMargins left="0.70866141732283472" right="0.70866141732283472" top="0.74803149606299213" bottom="0.74803149606299213" header="0.31496062992125984" footer="0.31496062992125984"/>
  <pageSetup scale="70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6"/>
  <sheetViews>
    <sheetView workbookViewId="0">
      <selection activeCell="H16" sqref="H16"/>
    </sheetView>
  </sheetViews>
  <sheetFormatPr baseColWidth="10" defaultColWidth="11.42578125" defaultRowHeight="12"/>
  <cols>
    <col min="1" max="1" width="18.85546875" style="16" customWidth="1"/>
    <col min="2" max="2" width="17.28515625" style="16" customWidth="1"/>
    <col min="3" max="3" width="15.5703125" style="16" customWidth="1"/>
    <col min="4" max="4" width="15.85546875" style="16" customWidth="1"/>
    <col min="5" max="5" width="16.140625" style="16" customWidth="1"/>
    <col min="6" max="8" width="13.7109375" style="16" customWidth="1"/>
    <col min="9" max="9" width="16.42578125" style="16" customWidth="1"/>
    <col min="10" max="16384" width="11.42578125" style="16"/>
  </cols>
  <sheetData>
    <row r="2" spans="1:10" ht="12.75" thickBot="1"/>
    <row r="3" spans="1:10" ht="46.5" customHeight="1" thickBot="1">
      <c r="A3" s="108" t="s">
        <v>138</v>
      </c>
      <c r="B3" s="109"/>
      <c r="C3" s="109"/>
      <c r="D3" s="109"/>
      <c r="E3" s="109"/>
      <c r="F3" s="109"/>
      <c r="G3" s="109"/>
      <c r="H3" s="109"/>
      <c r="I3" s="109"/>
      <c r="J3" s="110"/>
    </row>
    <row r="4" spans="1:10" ht="24">
      <c r="A4" s="4" t="s">
        <v>0</v>
      </c>
      <c r="B4" s="5" t="s">
        <v>1</v>
      </c>
      <c r="C4" s="5" t="s">
        <v>2</v>
      </c>
      <c r="D4" s="6" t="s">
        <v>3</v>
      </c>
      <c r="E4" s="5" t="s">
        <v>4</v>
      </c>
      <c r="F4" s="7" t="s">
        <v>5</v>
      </c>
      <c r="G4" s="7" t="s">
        <v>6</v>
      </c>
      <c r="H4" s="7" t="s">
        <v>7</v>
      </c>
      <c r="I4" s="5" t="s">
        <v>8</v>
      </c>
      <c r="J4" s="8" t="s">
        <v>9</v>
      </c>
    </row>
    <row r="5" spans="1:10" ht="36">
      <c r="A5" s="10" t="s">
        <v>16</v>
      </c>
      <c r="B5" s="89">
        <v>83000000</v>
      </c>
      <c r="C5" s="89">
        <v>82085400.5</v>
      </c>
      <c r="D5" s="11">
        <f>+C5/B5</f>
        <v>0.98898072891566269</v>
      </c>
      <c r="E5" s="89">
        <v>82085400.5</v>
      </c>
      <c r="F5" s="11">
        <f>+E5/B5</f>
        <v>0.98898072891566269</v>
      </c>
      <c r="G5" s="89">
        <v>82085400.5</v>
      </c>
      <c r="H5" s="11">
        <f>G5/B5</f>
        <v>0.98898072891566269</v>
      </c>
      <c r="I5" s="89">
        <v>82085400.5</v>
      </c>
      <c r="J5" s="11">
        <f>+I5/B5</f>
        <v>0.98898072891566269</v>
      </c>
    </row>
    <row r="6" spans="1:10" ht="33" customHeight="1" thickBot="1">
      <c r="A6" s="14" t="s">
        <v>44</v>
      </c>
      <c r="B6" s="91">
        <f>SUM(B5:B5)</f>
        <v>83000000</v>
      </c>
      <c r="C6" s="91">
        <f>SUM(C5:C5)</f>
        <v>82085400.5</v>
      </c>
      <c r="D6" s="17">
        <f>+C6/B6</f>
        <v>0.98898072891566269</v>
      </c>
      <c r="E6" s="91">
        <f>SUM(E5:E5)</f>
        <v>82085400.5</v>
      </c>
      <c r="F6" s="17">
        <f>+E6/B6</f>
        <v>0.98898072891566269</v>
      </c>
      <c r="G6" s="91">
        <f>SUM(G5)</f>
        <v>82085400.5</v>
      </c>
      <c r="H6" s="17">
        <f>SUM(H5)</f>
        <v>0.98898072891566269</v>
      </c>
      <c r="I6" s="91">
        <f>SUM(I5:I5)</f>
        <v>82085400.5</v>
      </c>
      <c r="J6" s="17">
        <f>SUM(J5)</f>
        <v>0.98898072891566269</v>
      </c>
    </row>
  </sheetData>
  <mergeCells count="1">
    <mergeCell ref="A3:J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FC20"/>
  <sheetViews>
    <sheetView workbookViewId="0">
      <selection activeCell="C15" sqref="C15"/>
    </sheetView>
  </sheetViews>
  <sheetFormatPr baseColWidth="10" defaultColWidth="11.42578125" defaultRowHeight="12"/>
  <cols>
    <col min="1" max="1" width="13.5703125" style="18" customWidth="1"/>
    <col min="2" max="2" width="40.85546875" style="18" customWidth="1"/>
    <col min="3" max="3" width="23.5703125" style="18" customWidth="1"/>
    <col min="4" max="4" width="20.42578125" style="18" customWidth="1"/>
    <col min="5" max="5" width="19.85546875" style="18" customWidth="1"/>
    <col min="6" max="6" width="12.28515625" style="18" customWidth="1"/>
    <col min="7" max="7" width="18" style="18" customWidth="1"/>
    <col min="8" max="8" width="18.42578125" style="18" customWidth="1"/>
    <col min="9" max="9" width="12" style="18" customWidth="1"/>
    <col min="10" max="10" width="17.28515625" style="18" customWidth="1"/>
    <col min="11" max="11" width="12" style="18" customWidth="1"/>
    <col min="12" max="12" width="19" style="18" customWidth="1"/>
    <col min="13" max="13" width="11.5703125" style="18" customWidth="1"/>
    <col min="14" max="14" width="5.7109375" style="18" customWidth="1"/>
    <col min="15" max="16" width="11.42578125" style="18"/>
    <col min="17" max="17" width="12" style="18" bestFit="1" customWidth="1"/>
    <col min="18" max="16384" width="11.42578125" style="18"/>
  </cols>
  <sheetData>
    <row r="1" spans="1:16 16383:16383" ht="12.75" thickBot="1"/>
    <row r="2" spans="1:16 16383:16383" ht="43.5" customHeight="1" thickBot="1">
      <c r="A2" s="111" t="s">
        <v>139</v>
      </c>
      <c r="B2" s="112"/>
      <c r="C2" s="112"/>
      <c r="D2" s="112"/>
      <c r="E2" s="112"/>
      <c r="F2" s="112"/>
      <c r="G2" s="112"/>
      <c r="H2" s="112"/>
      <c r="I2" s="112"/>
      <c r="J2" s="112"/>
      <c r="K2" s="112"/>
      <c r="L2" s="112"/>
      <c r="M2" s="113"/>
      <c r="P2" s="19"/>
    </row>
    <row r="3" spans="1:16 16383:16383" ht="24">
      <c r="A3" s="114" t="s">
        <v>17</v>
      </c>
      <c r="B3" s="115"/>
      <c r="C3" s="32" t="s">
        <v>18</v>
      </c>
      <c r="D3" s="33" t="s">
        <v>1</v>
      </c>
      <c r="E3" s="33" t="s">
        <v>2</v>
      </c>
      <c r="F3" s="34" t="s">
        <v>3</v>
      </c>
      <c r="G3" s="34" t="s">
        <v>125</v>
      </c>
      <c r="H3" s="33" t="s">
        <v>4</v>
      </c>
      <c r="I3" s="34" t="s">
        <v>5</v>
      </c>
      <c r="J3" s="33" t="s">
        <v>6</v>
      </c>
      <c r="K3" s="34" t="s">
        <v>7</v>
      </c>
      <c r="L3" s="33" t="s">
        <v>8</v>
      </c>
      <c r="M3" s="35" t="s">
        <v>9</v>
      </c>
      <c r="P3" s="20"/>
    </row>
    <row r="4" spans="1:16 16383:16383" s="25" customFormat="1" ht="48">
      <c r="A4" s="21" t="s">
        <v>19</v>
      </c>
      <c r="B4" s="22" t="s">
        <v>20</v>
      </c>
      <c r="C4" s="22" t="s">
        <v>21</v>
      </c>
      <c r="D4" s="93">
        <v>6841799185</v>
      </c>
      <c r="E4" s="94">
        <v>4444367438</v>
      </c>
      <c r="F4" s="23">
        <f>+E4/D4</f>
        <v>0.6495904538887749</v>
      </c>
      <c r="G4" s="90">
        <f>+D4-E4</f>
        <v>2397431747</v>
      </c>
      <c r="H4" s="94">
        <v>4327009706</v>
      </c>
      <c r="I4" s="23">
        <f t="shared" ref="I4:I12" si="0">+H4/D4</f>
        <v>0.63243740264791182</v>
      </c>
      <c r="J4" s="94">
        <v>2656059746.2199998</v>
      </c>
      <c r="K4" s="23">
        <f>J4/D4</f>
        <v>0.38821071393664408</v>
      </c>
      <c r="L4" s="94">
        <v>2656059746.2199998</v>
      </c>
      <c r="M4" s="24">
        <f>+L4/D4</f>
        <v>0.38821071393664408</v>
      </c>
      <c r="N4" s="51"/>
    </row>
    <row r="5" spans="1:16 16383:16383" s="25" customFormat="1" ht="36">
      <c r="A5" s="21" t="s">
        <v>22</v>
      </c>
      <c r="B5" s="22" t="s">
        <v>23</v>
      </c>
      <c r="C5" s="22" t="s">
        <v>24</v>
      </c>
      <c r="D5" s="93">
        <v>1991235270</v>
      </c>
      <c r="E5" s="93">
        <v>1926597254</v>
      </c>
      <c r="F5" s="23">
        <f t="shared" ref="F5:F12" si="1">+E5/D5</f>
        <v>0.96753873488791708</v>
      </c>
      <c r="G5" s="90">
        <f>+D5-E5</f>
        <v>64638016</v>
      </c>
      <c r="H5" s="94">
        <v>1909579560</v>
      </c>
      <c r="I5" s="23">
        <f t="shared" si="0"/>
        <v>0.95899243488189123</v>
      </c>
      <c r="J5" s="94">
        <v>1388480716.0799999</v>
      </c>
      <c r="K5" s="23">
        <f t="shared" ref="K5:K12" si="2">J5/D5</f>
        <v>0.69729616434526087</v>
      </c>
      <c r="L5" s="94">
        <v>1377842284.0799999</v>
      </c>
      <c r="M5" s="24">
        <f t="shared" ref="M5:M12" si="3">+L5/D5</f>
        <v>0.69195353499338119</v>
      </c>
      <c r="N5" s="52"/>
    </row>
    <row r="6" spans="1:16 16383:16383" s="25" customFormat="1" ht="48">
      <c r="A6" s="21" t="s">
        <v>25</v>
      </c>
      <c r="B6" s="22" t="s">
        <v>26</v>
      </c>
      <c r="C6" s="22" t="s">
        <v>24</v>
      </c>
      <c r="D6" s="95">
        <v>2048540226</v>
      </c>
      <c r="E6" s="94">
        <v>1774773656</v>
      </c>
      <c r="F6" s="23">
        <f t="shared" si="1"/>
        <v>0.86636016880441769</v>
      </c>
      <c r="G6" s="90">
        <f>+D6-E6</f>
        <v>273766570</v>
      </c>
      <c r="H6" s="94">
        <v>1747409670.5999999</v>
      </c>
      <c r="I6" s="23">
        <f t="shared" si="0"/>
        <v>0.85300237135787638</v>
      </c>
      <c r="J6" s="94">
        <v>1106128478.1199999</v>
      </c>
      <c r="K6" s="23">
        <f t="shared" si="2"/>
        <v>0.53995936427366986</v>
      </c>
      <c r="L6" s="94">
        <v>1106128478.1199999</v>
      </c>
      <c r="M6" s="24">
        <f t="shared" si="3"/>
        <v>0.53995936427366986</v>
      </c>
      <c r="N6" s="52"/>
    </row>
    <row r="7" spans="1:16 16383:16383" s="25" customFormat="1" ht="36">
      <c r="A7" s="21" t="s">
        <v>27</v>
      </c>
      <c r="B7" s="22" t="s">
        <v>28</v>
      </c>
      <c r="C7" s="22" t="s">
        <v>21</v>
      </c>
      <c r="D7" s="93">
        <v>2018457000</v>
      </c>
      <c r="E7" s="94">
        <v>1252957553</v>
      </c>
      <c r="F7" s="23">
        <f t="shared" si="1"/>
        <v>0.62075018343219601</v>
      </c>
      <c r="G7" s="90">
        <f>+D7-E7</f>
        <v>765499447</v>
      </c>
      <c r="H7" s="94">
        <v>1252357553</v>
      </c>
      <c r="I7" s="23">
        <f t="shared" si="0"/>
        <v>0.6204529266662604</v>
      </c>
      <c r="J7" s="94">
        <v>797461059</v>
      </c>
      <c r="K7" s="23">
        <f>J7/D7</f>
        <v>0.39508449226314951</v>
      </c>
      <c r="L7" s="94">
        <v>797461059</v>
      </c>
      <c r="M7" s="24">
        <f t="shared" si="3"/>
        <v>0.39508449226314951</v>
      </c>
      <c r="N7" s="52"/>
    </row>
    <row r="8" spans="1:16 16383:16383" s="25" customFormat="1" ht="36">
      <c r="A8" s="21" t="s">
        <v>29</v>
      </c>
      <c r="B8" s="22" t="s">
        <v>30</v>
      </c>
      <c r="C8" s="22" t="s">
        <v>31</v>
      </c>
      <c r="D8" s="95">
        <v>3518768990</v>
      </c>
      <c r="E8" s="94">
        <v>1862992987</v>
      </c>
      <c r="F8" s="23">
        <f t="shared" si="1"/>
        <v>0.52944452798533959</v>
      </c>
      <c r="G8" s="90">
        <f>+D8-E8</f>
        <v>1655776003</v>
      </c>
      <c r="H8" s="94">
        <v>1805021327</v>
      </c>
      <c r="I8" s="23">
        <f>+H8/D8</f>
        <v>0.512969544783899</v>
      </c>
      <c r="J8" s="94">
        <v>1136192243.8199999</v>
      </c>
      <c r="K8" s="23">
        <f t="shared" si="2"/>
        <v>0.32289480981813468</v>
      </c>
      <c r="L8" s="94">
        <v>1136192243.8199999</v>
      </c>
      <c r="M8" s="24">
        <f t="shared" si="3"/>
        <v>0.32289480981813468</v>
      </c>
      <c r="N8" s="52"/>
    </row>
    <row r="9" spans="1:16 16383:16383" s="25" customFormat="1" ht="24">
      <c r="A9" s="21" t="s">
        <v>32</v>
      </c>
      <c r="B9" s="22" t="s">
        <v>33</v>
      </c>
      <c r="C9" s="22" t="s">
        <v>34</v>
      </c>
      <c r="D9" s="95">
        <v>2164000000</v>
      </c>
      <c r="E9" s="96">
        <v>1824138544</v>
      </c>
      <c r="F9" s="11">
        <f t="shared" si="1"/>
        <v>0.84294757116451013</v>
      </c>
      <c r="G9" s="90">
        <f t="shared" ref="G9:G12" si="4">+D9-E9</f>
        <v>339861456</v>
      </c>
      <c r="H9" s="94">
        <v>1824102543</v>
      </c>
      <c r="I9" s="23">
        <f t="shared" si="0"/>
        <v>0.84293093484288351</v>
      </c>
      <c r="J9" s="94">
        <v>983082379</v>
      </c>
      <c r="K9" s="23">
        <f t="shared" si="2"/>
        <v>0.45428945425138634</v>
      </c>
      <c r="L9" s="94">
        <v>983082379</v>
      </c>
      <c r="M9" s="24">
        <f t="shared" si="3"/>
        <v>0.45428945425138634</v>
      </c>
      <c r="N9" s="52"/>
      <c r="O9" s="27"/>
    </row>
    <row r="10" spans="1:16 16383:16383" s="25" customFormat="1" ht="36">
      <c r="A10" s="21" t="s">
        <v>35</v>
      </c>
      <c r="B10" s="22" t="s">
        <v>36</v>
      </c>
      <c r="C10" s="22" t="s">
        <v>37</v>
      </c>
      <c r="D10" s="95">
        <v>4914758683</v>
      </c>
      <c r="E10" s="96">
        <v>3887375771.1999998</v>
      </c>
      <c r="F10" s="11">
        <f t="shared" si="1"/>
        <v>0.79095964256522167</v>
      </c>
      <c r="G10" s="90">
        <f t="shared" si="4"/>
        <v>1027382911.8000002</v>
      </c>
      <c r="H10" s="94">
        <v>2592502932.9000001</v>
      </c>
      <c r="I10" s="23">
        <f t="shared" si="0"/>
        <v>0.52749343357739786</v>
      </c>
      <c r="J10" s="94">
        <v>1335035037.6600001</v>
      </c>
      <c r="K10" s="23">
        <f t="shared" si="2"/>
        <v>0.27163796307595844</v>
      </c>
      <c r="L10" s="94">
        <v>1257442797.6600001</v>
      </c>
      <c r="M10" s="24">
        <f t="shared" si="3"/>
        <v>0.25585036392721705</v>
      </c>
      <c r="N10" s="52"/>
      <c r="XFC10" s="27">
        <f>SUM(D10:XFB10)</f>
        <v>15014498136.065943</v>
      </c>
    </row>
    <row r="11" spans="1:16 16383:16383" s="25" customFormat="1" ht="36">
      <c r="A11" s="21" t="s">
        <v>38</v>
      </c>
      <c r="B11" s="22" t="s">
        <v>39</v>
      </c>
      <c r="C11" s="22" t="s">
        <v>37</v>
      </c>
      <c r="D11" s="93">
        <v>1270000000</v>
      </c>
      <c r="E11" s="94">
        <v>1054783527</v>
      </c>
      <c r="F11" s="23">
        <f t="shared" si="1"/>
        <v>0.83053821023622043</v>
      </c>
      <c r="G11" s="90">
        <f t="shared" si="4"/>
        <v>215216473</v>
      </c>
      <c r="H11" s="94">
        <v>1052340244</v>
      </c>
      <c r="I11" s="23">
        <f t="shared" si="0"/>
        <v>0.82861436535433075</v>
      </c>
      <c r="J11" s="94">
        <v>641145332</v>
      </c>
      <c r="K11" s="23">
        <f t="shared" si="2"/>
        <v>0.5048388440944882</v>
      </c>
      <c r="L11" s="98">
        <v>634322682</v>
      </c>
      <c r="M11" s="24">
        <f t="shared" si="3"/>
        <v>0.49946667874015749</v>
      </c>
      <c r="N11" s="26"/>
    </row>
    <row r="12" spans="1:16 16383:16383" s="25" customFormat="1" ht="36">
      <c r="A12" s="21" t="s">
        <v>40</v>
      </c>
      <c r="B12" s="22" t="s">
        <v>41</v>
      </c>
      <c r="C12" s="22" t="s">
        <v>34</v>
      </c>
      <c r="D12" s="93">
        <v>19912760380</v>
      </c>
      <c r="E12" s="94">
        <v>16532038500</v>
      </c>
      <c r="F12" s="23">
        <f t="shared" si="1"/>
        <v>0.83022334344988491</v>
      </c>
      <c r="G12" s="90">
        <f t="shared" si="4"/>
        <v>3380721880</v>
      </c>
      <c r="H12" s="94">
        <v>16532038500</v>
      </c>
      <c r="I12" s="23">
        <f t="shared" si="0"/>
        <v>0.83022334344988491</v>
      </c>
      <c r="J12" s="94">
        <v>16532038500</v>
      </c>
      <c r="K12" s="23">
        <f t="shared" si="2"/>
        <v>0.83022334344988491</v>
      </c>
      <c r="L12" s="94">
        <v>16532038500</v>
      </c>
      <c r="M12" s="24">
        <f t="shared" si="3"/>
        <v>0.83022334344988491</v>
      </c>
      <c r="N12" s="26"/>
    </row>
    <row r="13" spans="1:16 16383:16383" s="28" customFormat="1" ht="21.75" customHeight="1" thickBot="1">
      <c r="A13" s="116" t="s">
        <v>44</v>
      </c>
      <c r="B13" s="117"/>
      <c r="C13" s="36"/>
      <c r="D13" s="97">
        <f>SUM(D4:D12)</f>
        <v>44680319734</v>
      </c>
      <c r="E13" s="97">
        <f>SUM(E4:E12)</f>
        <v>34560025230.199997</v>
      </c>
      <c r="F13" s="15">
        <f t="shared" ref="F13" si="5">+E13/D13</f>
        <v>0.77349547711273769</v>
      </c>
      <c r="G13" s="97">
        <f>SUM(G4:G12)</f>
        <v>10120294503.799999</v>
      </c>
      <c r="H13" s="97">
        <f>SUM(H4:H12)</f>
        <v>33042362036.5</v>
      </c>
      <c r="I13" s="15">
        <f t="shared" ref="I13" si="6">+H13/D13</f>
        <v>0.73952832551813719</v>
      </c>
      <c r="J13" s="97">
        <f>SUM(J4:J12)</f>
        <v>26575623491.900002</v>
      </c>
      <c r="K13" s="15">
        <f t="shared" ref="K13" si="7">J13/D13</f>
        <v>0.59479483696883617</v>
      </c>
      <c r="L13" s="97">
        <f>SUM(L4:L12)</f>
        <v>26480570169.900002</v>
      </c>
      <c r="M13" s="15">
        <f t="shared" ref="M13" si="8">+L13/D13</f>
        <v>0.59266742779706005</v>
      </c>
    </row>
    <row r="16" spans="1:16 16383:16383">
      <c r="D16" s="55"/>
      <c r="E16" s="55"/>
      <c r="F16" s="55"/>
      <c r="G16" s="55"/>
      <c r="H16" s="55"/>
      <c r="I16" s="55"/>
      <c r="J16" s="55"/>
      <c r="K16" s="55"/>
      <c r="L16" s="55"/>
      <c r="M16" s="55"/>
    </row>
    <row r="17" spans="4:13">
      <c r="D17" s="55"/>
      <c r="E17" s="55"/>
      <c r="F17" s="55"/>
      <c r="G17" s="55"/>
      <c r="H17" s="55"/>
      <c r="I17" s="55"/>
      <c r="J17" s="55"/>
      <c r="K17" s="55"/>
      <c r="L17" s="55"/>
      <c r="M17" s="55"/>
    </row>
    <row r="20" spans="4:13">
      <c r="D20" s="48"/>
      <c r="E20" s="48"/>
      <c r="F20" s="48"/>
      <c r="G20" s="48"/>
      <c r="H20" s="48"/>
      <c r="I20" s="48"/>
      <c r="J20" s="48"/>
      <c r="K20" s="48"/>
      <c r="L20" s="48"/>
      <c r="M20" s="48"/>
    </row>
  </sheetData>
  <mergeCells count="3">
    <mergeCell ref="A2:M2"/>
    <mergeCell ref="A3:B3"/>
    <mergeCell ref="A13:B13"/>
  </mergeCells>
  <conditionalFormatting sqref="F3:G3 I3">
    <cfRule type="cellIs" dxfId="8" priority="7" operator="between">
      <formula>0.971</formula>
      <formula>1</formula>
    </cfRule>
    <cfRule type="cellIs" dxfId="7" priority="8" operator="between">
      <formula>0.951</formula>
      <formula>0.97</formula>
    </cfRule>
    <cfRule type="cellIs" dxfId="6" priority="9" operator="between">
      <formula>0.01</formula>
      <formula>0.95</formula>
    </cfRule>
  </conditionalFormatting>
  <conditionalFormatting sqref="M3">
    <cfRule type="cellIs" dxfId="5" priority="4" operator="between">
      <formula>0.971</formula>
      <formula>1</formula>
    </cfRule>
    <cfRule type="cellIs" dxfId="4" priority="5" operator="between">
      <formula>0.951</formula>
      <formula>0.97</formula>
    </cfRule>
    <cfRule type="cellIs" dxfId="3" priority="6" operator="between">
      <formula>0.01</formula>
      <formula>0.95</formula>
    </cfRule>
  </conditionalFormatting>
  <conditionalFormatting sqref="K3">
    <cfRule type="cellIs" dxfId="2" priority="1" operator="between">
      <formula>0.971</formula>
      <formula>1</formula>
    </cfRule>
    <cfRule type="cellIs" dxfId="1" priority="2" operator="between">
      <formula>0.951</formula>
      <formula>0.97</formula>
    </cfRule>
    <cfRule type="cellIs" dxfId="0" priority="3" operator="between">
      <formula>0.01</formula>
      <formula>0.95</formula>
    </cfRule>
  </conditionalFormatting>
  <pageMargins left="0.70866141732283472" right="0.70866141732283472" top="0.74803149606299213" bottom="0.74803149606299213" header="0.31496062992125984" footer="0.31496062992125984"/>
  <pageSetup scale="1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4"/>
  <sheetViews>
    <sheetView workbookViewId="0">
      <pane ySplit="4" topLeftCell="A32" activePane="bottomLeft" state="frozen"/>
      <selection pane="bottomLeft" activeCell="C3" sqref="C3"/>
    </sheetView>
  </sheetViews>
  <sheetFormatPr baseColWidth="10" defaultRowHeight="15"/>
  <cols>
    <col min="1" max="1" width="13.42578125" style="66" customWidth="1"/>
    <col min="2" max="2" width="27" style="66" customWidth="1"/>
    <col min="3" max="3" width="12.140625" style="66" bestFit="1" customWidth="1"/>
    <col min="4" max="11" width="5.42578125" style="66" hidden="1" customWidth="1"/>
    <col min="12" max="12" width="7" style="66" hidden="1" customWidth="1"/>
    <col min="13" max="13" width="9.5703125" style="66" customWidth="1"/>
    <col min="14" max="14" width="8" style="66" customWidth="1"/>
    <col min="15" max="15" width="9.5703125" style="66" customWidth="1"/>
    <col min="16" max="16" width="27.5703125" style="66" customWidth="1"/>
    <col min="17" max="27" width="18.85546875" style="66" customWidth="1"/>
    <col min="28" max="28" width="0" style="66" hidden="1" customWidth="1"/>
    <col min="29" max="29" width="6.42578125" style="66" customWidth="1"/>
    <col min="30" max="16384" width="11.42578125" style="66"/>
  </cols>
  <sheetData>
    <row r="1" spans="1:27">
      <c r="A1" s="64" t="s">
        <v>45</v>
      </c>
      <c r="B1" s="64">
        <v>2023</v>
      </c>
      <c r="C1" s="65" t="s">
        <v>46</v>
      </c>
      <c r="D1" s="65" t="s">
        <v>46</v>
      </c>
      <c r="E1" s="65" t="s">
        <v>46</v>
      </c>
      <c r="F1" s="65" t="s">
        <v>46</v>
      </c>
      <c r="G1" s="65" t="s">
        <v>46</v>
      </c>
      <c r="H1" s="65" t="s">
        <v>46</v>
      </c>
      <c r="I1" s="65" t="s">
        <v>46</v>
      </c>
      <c r="J1" s="65" t="s">
        <v>46</v>
      </c>
      <c r="K1" s="65" t="s">
        <v>46</v>
      </c>
      <c r="L1" s="65" t="s">
        <v>46</v>
      </c>
      <c r="M1" s="65" t="s">
        <v>46</v>
      </c>
      <c r="N1" s="65" t="s">
        <v>46</v>
      </c>
      <c r="O1" s="65" t="s">
        <v>46</v>
      </c>
      <c r="P1" s="65" t="s">
        <v>46</v>
      </c>
      <c r="Q1" s="65" t="s">
        <v>46</v>
      </c>
      <c r="R1" s="65" t="s">
        <v>46</v>
      </c>
      <c r="S1" s="65" t="s">
        <v>46</v>
      </c>
      <c r="T1" s="65" t="s">
        <v>46</v>
      </c>
      <c r="U1" s="65" t="s">
        <v>46</v>
      </c>
      <c r="V1" s="65" t="s">
        <v>46</v>
      </c>
      <c r="W1" s="65" t="s">
        <v>46</v>
      </c>
      <c r="X1" s="65" t="s">
        <v>46</v>
      </c>
      <c r="Y1" s="65" t="s">
        <v>46</v>
      </c>
      <c r="Z1" s="65" t="s">
        <v>46</v>
      </c>
      <c r="AA1" s="65" t="s">
        <v>46</v>
      </c>
    </row>
    <row r="2" spans="1:27">
      <c r="A2" s="64" t="s">
        <v>47</v>
      </c>
      <c r="B2" s="64" t="s">
        <v>48</v>
      </c>
      <c r="C2" s="65" t="s">
        <v>46</v>
      </c>
      <c r="D2" s="65" t="s">
        <v>46</v>
      </c>
      <c r="E2" s="65" t="s">
        <v>46</v>
      </c>
      <c r="F2" s="65" t="s">
        <v>46</v>
      </c>
      <c r="G2" s="65" t="s">
        <v>46</v>
      </c>
      <c r="H2" s="65" t="s">
        <v>46</v>
      </c>
      <c r="I2" s="65" t="s">
        <v>46</v>
      </c>
      <c r="J2" s="65" t="s">
        <v>46</v>
      </c>
      <c r="K2" s="65" t="s">
        <v>46</v>
      </c>
      <c r="L2" s="65" t="s">
        <v>46</v>
      </c>
      <c r="M2" s="65" t="s">
        <v>46</v>
      </c>
      <c r="N2" s="65" t="s">
        <v>46</v>
      </c>
      <c r="O2" s="65" t="s">
        <v>46</v>
      </c>
      <c r="P2" s="65" t="s">
        <v>46</v>
      </c>
      <c r="Q2" s="65" t="s">
        <v>46</v>
      </c>
      <c r="R2" s="65" t="s">
        <v>46</v>
      </c>
      <c r="S2" s="65" t="s">
        <v>46</v>
      </c>
      <c r="T2" s="65" t="s">
        <v>46</v>
      </c>
      <c r="U2" s="65" t="s">
        <v>46</v>
      </c>
      <c r="V2" s="65" t="s">
        <v>46</v>
      </c>
      <c r="W2" s="65" t="s">
        <v>46</v>
      </c>
      <c r="X2" s="65" t="s">
        <v>46</v>
      </c>
      <c r="Y2" s="65" t="s">
        <v>46</v>
      </c>
      <c r="Z2" s="65" t="s">
        <v>46</v>
      </c>
      <c r="AA2" s="65" t="s">
        <v>46</v>
      </c>
    </row>
    <row r="3" spans="1:27">
      <c r="A3" s="64" t="s">
        <v>49</v>
      </c>
      <c r="B3" s="104" t="s">
        <v>141</v>
      </c>
      <c r="C3" s="65" t="s">
        <v>46</v>
      </c>
      <c r="D3" s="65" t="s">
        <v>46</v>
      </c>
      <c r="E3" s="65" t="s">
        <v>46</v>
      </c>
      <c r="F3" s="65" t="s">
        <v>46</v>
      </c>
      <c r="G3" s="65" t="s">
        <v>46</v>
      </c>
      <c r="H3" s="65" t="s">
        <v>46</v>
      </c>
      <c r="I3" s="65" t="s">
        <v>46</v>
      </c>
      <c r="J3" s="65" t="s">
        <v>46</v>
      </c>
      <c r="K3" s="65" t="s">
        <v>46</v>
      </c>
      <c r="L3" s="65" t="s">
        <v>46</v>
      </c>
      <c r="M3" s="65" t="s">
        <v>46</v>
      </c>
      <c r="N3" s="65" t="s">
        <v>46</v>
      </c>
      <c r="O3" s="65" t="s">
        <v>46</v>
      </c>
      <c r="P3" s="65" t="s">
        <v>46</v>
      </c>
      <c r="Q3" s="65" t="s">
        <v>46</v>
      </c>
      <c r="R3" s="65" t="s">
        <v>46</v>
      </c>
      <c r="S3" s="65" t="s">
        <v>46</v>
      </c>
      <c r="T3" s="65" t="s">
        <v>46</v>
      </c>
      <c r="U3" s="65" t="s">
        <v>46</v>
      </c>
      <c r="V3" s="65" t="s">
        <v>46</v>
      </c>
      <c r="W3" s="65" t="s">
        <v>46</v>
      </c>
      <c r="X3" s="65" t="s">
        <v>46</v>
      </c>
      <c r="Y3" s="65" t="s">
        <v>46</v>
      </c>
      <c r="Z3" s="65" t="s">
        <v>46</v>
      </c>
      <c r="AA3" s="65" t="s">
        <v>46</v>
      </c>
    </row>
    <row r="4" spans="1:27" ht="24">
      <c r="A4" s="64" t="s">
        <v>50</v>
      </c>
      <c r="B4" s="64" t="s">
        <v>51</v>
      </c>
      <c r="C4" s="64" t="s">
        <v>0</v>
      </c>
      <c r="D4" s="64" t="s">
        <v>52</v>
      </c>
      <c r="E4" s="64" t="s">
        <v>53</v>
      </c>
      <c r="F4" s="64" t="s">
        <v>54</v>
      </c>
      <c r="G4" s="64" t="s">
        <v>55</v>
      </c>
      <c r="H4" s="64" t="s">
        <v>56</v>
      </c>
      <c r="I4" s="64" t="s">
        <v>57</v>
      </c>
      <c r="J4" s="64" t="s">
        <v>58</v>
      </c>
      <c r="K4" s="64" t="s">
        <v>59</v>
      </c>
      <c r="L4" s="64" t="s">
        <v>60</v>
      </c>
      <c r="M4" s="64" t="s">
        <v>61</v>
      </c>
      <c r="N4" s="64" t="s">
        <v>62</v>
      </c>
      <c r="O4" s="64" t="s">
        <v>63</v>
      </c>
      <c r="P4" s="64" t="s">
        <v>64</v>
      </c>
      <c r="Q4" s="64" t="s">
        <v>65</v>
      </c>
      <c r="R4" s="64" t="s">
        <v>66</v>
      </c>
      <c r="S4" s="64" t="s">
        <v>67</v>
      </c>
      <c r="T4" s="67" t="s">
        <v>68</v>
      </c>
      <c r="U4" s="64" t="s">
        <v>69</v>
      </c>
      <c r="V4" s="67" t="s">
        <v>70</v>
      </c>
      <c r="W4" s="64" t="s">
        <v>71</v>
      </c>
      <c r="X4" s="67" t="s">
        <v>136</v>
      </c>
      <c r="Y4" s="67" t="s">
        <v>72</v>
      </c>
      <c r="Z4" s="64" t="s">
        <v>73</v>
      </c>
      <c r="AA4" s="67" t="s">
        <v>74</v>
      </c>
    </row>
    <row r="5" spans="1:27" ht="22.5">
      <c r="A5" s="68" t="s">
        <v>75</v>
      </c>
      <c r="B5" s="69" t="s">
        <v>76</v>
      </c>
      <c r="C5" s="70" t="s">
        <v>77</v>
      </c>
      <c r="D5" s="68" t="s">
        <v>78</v>
      </c>
      <c r="E5" s="68" t="s">
        <v>79</v>
      </c>
      <c r="F5" s="68" t="s">
        <v>79</v>
      </c>
      <c r="G5" s="68" t="s">
        <v>79</v>
      </c>
      <c r="H5" s="68"/>
      <c r="I5" s="68"/>
      <c r="J5" s="68"/>
      <c r="K5" s="68"/>
      <c r="L5" s="68"/>
      <c r="M5" s="68" t="s">
        <v>80</v>
      </c>
      <c r="N5" s="68" t="s">
        <v>81</v>
      </c>
      <c r="O5" s="68" t="s">
        <v>82</v>
      </c>
      <c r="P5" s="69" t="s">
        <v>83</v>
      </c>
      <c r="Q5" s="71">
        <v>399000000</v>
      </c>
      <c r="R5" s="71">
        <v>0</v>
      </c>
      <c r="S5" s="71">
        <v>0</v>
      </c>
      <c r="T5" s="71">
        <v>399000000</v>
      </c>
      <c r="U5" s="71">
        <v>0</v>
      </c>
      <c r="V5" s="71">
        <v>0</v>
      </c>
      <c r="W5" s="71">
        <v>399000000</v>
      </c>
      <c r="X5" s="71">
        <v>0</v>
      </c>
      <c r="Y5" s="71">
        <v>0</v>
      </c>
      <c r="Z5" s="71">
        <v>0</v>
      </c>
      <c r="AA5" s="71">
        <v>0</v>
      </c>
    </row>
    <row r="6" spans="1:27" ht="22.5">
      <c r="A6" s="68" t="s">
        <v>75</v>
      </c>
      <c r="B6" s="69" t="s">
        <v>76</v>
      </c>
      <c r="C6" s="70" t="s">
        <v>77</v>
      </c>
      <c r="D6" s="68" t="s">
        <v>78</v>
      </c>
      <c r="E6" s="68" t="s">
        <v>79</v>
      </c>
      <c r="F6" s="68" t="s">
        <v>79</v>
      </c>
      <c r="G6" s="68" t="s">
        <v>79</v>
      </c>
      <c r="H6" s="68"/>
      <c r="I6" s="68"/>
      <c r="J6" s="68"/>
      <c r="K6" s="68"/>
      <c r="L6" s="68"/>
      <c r="M6" s="68" t="s">
        <v>80</v>
      </c>
      <c r="N6" s="68" t="s">
        <v>84</v>
      </c>
      <c r="O6" s="68" t="s">
        <v>82</v>
      </c>
      <c r="P6" s="69" t="s">
        <v>83</v>
      </c>
      <c r="Q6" s="71">
        <v>8897000000</v>
      </c>
      <c r="R6" s="71">
        <v>0</v>
      </c>
      <c r="S6" s="71">
        <v>0</v>
      </c>
      <c r="T6" s="71">
        <v>8897000000</v>
      </c>
      <c r="U6" s="71">
        <v>0</v>
      </c>
      <c r="V6" s="71">
        <v>8057311370</v>
      </c>
      <c r="W6" s="71">
        <v>839688630</v>
      </c>
      <c r="X6" s="71">
        <v>7423190959</v>
      </c>
      <c r="Y6" s="71">
        <v>7422669769</v>
      </c>
      <c r="Z6" s="71">
        <v>7422669769</v>
      </c>
      <c r="AA6" s="71">
        <v>7422669769</v>
      </c>
    </row>
    <row r="7" spans="1:27" ht="22.5">
      <c r="A7" s="68" t="s">
        <v>75</v>
      </c>
      <c r="B7" s="69" t="s">
        <v>76</v>
      </c>
      <c r="C7" s="70" t="s">
        <v>85</v>
      </c>
      <c r="D7" s="68" t="s">
        <v>78</v>
      </c>
      <c r="E7" s="68" t="s">
        <v>79</v>
      </c>
      <c r="F7" s="68" t="s">
        <v>79</v>
      </c>
      <c r="G7" s="68" t="s">
        <v>86</v>
      </c>
      <c r="H7" s="68"/>
      <c r="I7" s="68"/>
      <c r="J7" s="68"/>
      <c r="K7" s="68"/>
      <c r="L7" s="68"/>
      <c r="M7" s="68" t="s">
        <v>80</v>
      </c>
      <c r="N7" s="68" t="s">
        <v>81</v>
      </c>
      <c r="O7" s="68" t="s">
        <v>82</v>
      </c>
      <c r="P7" s="69" t="s">
        <v>87</v>
      </c>
      <c r="Q7" s="71">
        <v>1542000000</v>
      </c>
      <c r="R7" s="71">
        <v>0</v>
      </c>
      <c r="S7" s="71">
        <v>0</v>
      </c>
      <c r="T7" s="71">
        <v>1542000000</v>
      </c>
      <c r="U7" s="71">
        <v>0</v>
      </c>
      <c r="V7" s="71">
        <v>1488019884</v>
      </c>
      <c r="W7" s="71">
        <v>53980116</v>
      </c>
      <c r="X7" s="71">
        <v>1409249357</v>
      </c>
      <c r="Y7" s="71">
        <v>1409249357</v>
      </c>
      <c r="Z7" s="71">
        <v>1409249357</v>
      </c>
      <c r="AA7" s="71">
        <v>1409249357</v>
      </c>
    </row>
    <row r="8" spans="1:27" ht="22.5">
      <c r="A8" s="68" t="s">
        <v>75</v>
      </c>
      <c r="B8" s="69" t="s">
        <v>76</v>
      </c>
      <c r="C8" s="70" t="s">
        <v>85</v>
      </c>
      <c r="D8" s="68" t="s">
        <v>78</v>
      </c>
      <c r="E8" s="68" t="s">
        <v>79</v>
      </c>
      <c r="F8" s="68" t="s">
        <v>79</v>
      </c>
      <c r="G8" s="68" t="s">
        <v>86</v>
      </c>
      <c r="H8" s="68"/>
      <c r="I8" s="68"/>
      <c r="J8" s="68"/>
      <c r="K8" s="68"/>
      <c r="L8" s="68"/>
      <c r="M8" s="68" t="s">
        <v>80</v>
      </c>
      <c r="N8" s="68" t="s">
        <v>84</v>
      </c>
      <c r="O8" s="68" t="s">
        <v>82</v>
      </c>
      <c r="P8" s="69" t="s">
        <v>87</v>
      </c>
      <c r="Q8" s="71">
        <v>1885000000</v>
      </c>
      <c r="R8" s="71">
        <v>0</v>
      </c>
      <c r="S8" s="71">
        <v>0</v>
      </c>
      <c r="T8" s="71">
        <v>1885000000</v>
      </c>
      <c r="U8" s="71">
        <v>0</v>
      </c>
      <c r="V8" s="71">
        <v>1593987985</v>
      </c>
      <c r="W8" s="71">
        <v>291012015</v>
      </c>
      <c r="X8" s="71">
        <v>1423759012</v>
      </c>
      <c r="Y8" s="71">
        <v>1423759012</v>
      </c>
      <c r="Z8" s="71">
        <v>1423759012</v>
      </c>
      <c r="AA8" s="71">
        <v>1423759012</v>
      </c>
    </row>
    <row r="9" spans="1:27" ht="33.75">
      <c r="A9" s="68" t="s">
        <v>75</v>
      </c>
      <c r="B9" s="69" t="s">
        <v>76</v>
      </c>
      <c r="C9" s="70" t="s">
        <v>88</v>
      </c>
      <c r="D9" s="68" t="s">
        <v>78</v>
      </c>
      <c r="E9" s="68" t="s">
        <v>79</v>
      </c>
      <c r="F9" s="68" t="s">
        <v>79</v>
      </c>
      <c r="G9" s="68" t="s">
        <v>89</v>
      </c>
      <c r="H9" s="68"/>
      <c r="I9" s="68"/>
      <c r="J9" s="68"/>
      <c r="K9" s="68"/>
      <c r="L9" s="68"/>
      <c r="M9" s="68" t="s">
        <v>80</v>
      </c>
      <c r="N9" s="68" t="s">
        <v>81</v>
      </c>
      <c r="O9" s="68" t="s">
        <v>82</v>
      </c>
      <c r="P9" s="69" t="s">
        <v>90</v>
      </c>
      <c r="Q9" s="71">
        <v>863000000</v>
      </c>
      <c r="R9" s="71">
        <v>0</v>
      </c>
      <c r="S9" s="71">
        <v>0</v>
      </c>
      <c r="T9" s="71">
        <v>863000000</v>
      </c>
      <c r="U9" s="71">
        <v>0</v>
      </c>
      <c r="V9" s="71">
        <v>849605655</v>
      </c>
      <c r="W9" s="71">
        <v>13394345</v>
      </c>
      <c r="X9" s="71">
        <v>646387510</v>
      </c>
      <c r="Y9" s="71">
        <v>646387510</v>
      </c>
      <c r="Z9" s="71">
        <v>646387510</v>
      </c>
      <c r="AA9" s="71">
        <v>646387510</v>
      </c>
    </row>
    <row r="10" spans="1:27" ht="33.75">
      <c r="A10" s="68" t="s">
        <v>75</v>
      </c>
      <c r="B10" s="69" t="s">
        <v>76</v>
      </c>
      <c r="C10" s="70" t="s">
        <v>88</v>
      </c>
      <c r="D10" s="68" t="s">
        <v>78</v>
      </c>
      <c r="E10" s="68" t="s">
        <v>79</v>
      </c>
      <c r="F10" s="68" t="s">
        <v>79</v>
      </c>
      <c r="G10" s="68" t="s">
        <v>89</v>
      </c>
      <c r="H10" s="68"/>
      <c r="I10" s="68"/>
      <c r="J10" s="68"/>
      <c r="K10" s="68"/>
      <c r="L10" s="68"/>
      <c r="M10" s="68" t="s">
        <v>80</v>
      </c>
      <c r="N10" s="68" t="s">
        <v>84</v>
      </c>
      <c r="O10" s="68" t="s">
        <v>82</v>
      </c>
      <c r="P10" s="69" t="s">
        <v>90</v>
      </c>
      <c r="Q10" s="71">
        <v>723000000</v>
      </c>
      <c r="R10" s="71">
        <v>0</v>
      </c>
      <c r="S10" s="71">
        <v>0</v>
      </c>
      <c r="T10" s="71">
        <v>723000000</v>
      </c>
      <c r="U10" s="71">
        <v>0</v>
      </c>
      <c r="V10" s="71">
        <v>673234463</v>
      </c>
      <c r="W10" s="71">
        <v>49765537</v>
      </c>
      <c r="X10" s="71">
        <v>669764142</v>
      </c>
      <c r="Y10" s="71">
        <v>668222819</v>
      </c>
      <c r="Z10" s="71">
        <v>668222819</v>
      </c>
      <c r="AA10" s="71">
        <v>668222819</v>
      </c>
    </row>
    <row r="11" spans="1:27" ht="33.75">
      <c r="A11" s="68" t="s">
        <v>75</v>
      </c>
      <c r="B11" s="69" t="s">
        <v>76</v>
      </c>
      <c r="C11" s="70" t="s">
        <v>91</v>
      </c>
      <c r="D11" s="68" t="s">
        <v>78</v>
      </c>
      <c r="E11" s="68" t="s">
        <v>79</v>
      </c>
      <c r="F11" s="68" t="s">
        <v>79</v>
      </c>
      <c r="G11" s="68" t="s">
        <v>92</v>
      </c>
      <c r="H11" s="68"/>
      <c r="I11" s="68"/>
      <c r="J11" s="68"/>
      <c r="K11" s="68"/>
      <c r="L11" s="68"/>
      <c r="M11" s="68" t="s">
        <v>80</v>
      </c>
      <c r="N11" s="68" t="s">
        <v>84</v>
      </c>
      <c r="O11" s="68" t="s">
        <v>82</v>
      </c>
      <c r="P11" s="69" t="s">
        <v>93</v>
      </c>
      <c r="Q11" s="71">
        <v>1221000000</v>
      </c>
      <c r="R11" s="71">
        <v>807000000</v>
      </c>
      <c r="S11" s="71">
        <v>0</v>
      </c>
      <c r="T11" s="71">
        <v>2028000000</v>
      </c>
      <c r="U11" s="71">
        <v>628000000</v>
      </c>
      <c r="V11" s="71">
        <v>1400000000</v>
      </c>
      <c r="W11" s="71">
        <v>0</v>
      </c>
      <c r="X11" s="71">
        <v>0</v>
      </c>
      <c r="Y11" s="71">
        <v>0</v>
      </c>
      <c r="Z11" s="71">
        <v>0</v>
      </c>
      <c r="AA11" s="71">
        <v>0</v>
      </c>
    </row>
    <row r="12" spans="1:27" ht="32.25" customHeight="1">
      <c r="A12" s="68"/>
      <c r="B12" s="69"/>
      <c r="C12" s="70"/>
      <c r="D12" s="68"/>
      <c r="E12" s="68"/>
      <c r="F12" s="68"/>
      <c r="G12" s="68"/>
      <c r="H12" s="68"/>
      <c r="I12" s="68"/>
      <c r="J12" s="68"/>
      <c r="K12" s="68"/>
      <c r="L12" s="68"/>
      <c r="M12" s="68"/>
      <c r="N12" s="68"/>
      <c r="O12" s="68"/>
      <c r="P12" s="57" t="s">
        <v>128</v>
      </c>
      <c r="Q12" s="58">
        <f>SUM(Q5:Q11)</f>
        <v>15530000000</v>
      </c>
      <c r="R12" s="58">
        <f t="shared" ref="R12:AA12" si="0">SUM(R5:R11)</f>
        <v>807000000</v>
      </c>
      <c r="S12" s="58">
        <f t="shared" si="0"/>
        <v>0</v>
      </c>
      <c r="T12" s="58">
        <f t="shared" si="0"/>
        <v>16337000000</v>
      </c>
      <c r="U12" s="58">
        <f t="shared" si="0"/>
        <v>628000000</v>
      </c>
      <c r="V12" s="58">
        <f t="shared" si="0"/>
        <v>14062159357</v>
      </c>
      <c r="W12" s="58">
        <f>SUM(W5:W11)</f>
        <v>1646840643</v>
      </c>
      <c r="X12" s="58">
        <f t="shared" si="0"/>
        <v>11572350980</v>
      </c>
      <c r="Y12" s="58">
        <f t="shared" si="0"/>
        <v>11570288467</v>
      </c>
      <c r="Z12" s="58">
        <f t="shared" si="0"/>
        <v>11570288467</v>
      </c>
      <c r="AA12" s="58">
        <f t="shared" si="0"/>
        <v>11570288467</v>
      </c>
    </row>
    <row r="13" spans="1:27" ht="22.5">
      <c r="A13" s="68" t="s">
        <v>75</v>
      </c>
      <c r="B13" s="69" t="s">
        <v>76</v>
      </c>
      <c r="C13" s="70" t="s">
        <v>94</v>
      </c>
      <c r="D13" s="68" t="s">
        <v>78</v>
      </c>
      <c r="E13" s="68" t="s">
        <v>86</v>
      </c>
      <c r="F13" s="68"/>
      <c r="G13" s="68"/>
      <c r="H13" s="68"/>
      <c r="I13" s="68"/>
      <c r="J13" s="68"/>
      <c r="K13" s="68"/>
      <c r="L13" s="68"/>
      <c r="M13" s="68" t="s">
        <v>80</v>
      </c>
      <c r="N13" s="68" t="s">
        <v>81</v>
      </c>
      <c r="O13" s="68" t="s">
        <v>82</v>
      </c>
      <c r="P13" s="69" t="s">
        <v>95</v>
      </c>
      <c r="Q13" s="71">
        <v>0</v>
      </c>
      <c r="R13" s="71">
        <v>636079000</v>
      </c>
      <c r="S13" s="71">
        <v>0</v>
      </c>
      <c r="T13" s="71">
        <v>636079000</v>
      </c>
      <c r="U13" s="71">
        <v>0</v>
      </c>
      <c r="V13" s="71">
        <v>626813189</v>
      </c>
      <c r="W13" s="71">
        <v>9265811</v>
      </c>
      <c r="X13" s="71">
        <v>518491415</v>
      </c>
      <c r="Y13" s="71">
        <v>438991628.93000001</v>
      </c>
      <c r="Z13" s="71">
        <v>438991628.93000001</v>
      </c>
      <c r="AA13" s="71">
        <v>438991628.93000001</v>
      </c>
    </row>
    <row r="14" spans="1:27" ht="22.5">
      <c r="A14" s="68" t="s">
        <v>75</v>
      </c>
      <c r="B14" s="69" t="s">
        <v>76</v>
      </c>
      <c r="C14" s="70" t="s">
        <v>94</v>
      </c>
      <c r="D14" s="68" t="s">
        <v>78</v>
      </c>
      <c r="E14" s="68" t="s">
        <v>86</v>
      </c>
      <c r="F14" s="68"/>
      <c r="G14" s="68"/>
      <c r="H14" s="68"/>
      <c r="I14" s="68"/>
      <c r="J14" s="68"/>
      <c r="K14" s="68"/>
      <c r="L14" s="68"/>
      <c r="M14" s="68" t="s">
        <v>80</v>
      </c>
      <c r="N14" s="68" t="s">
        <v>84</v>
      </c>
      <c r="O14" s="68" t="s">
        <v>82</v>
      </c>
      <c r="P14" s="69" t="s">
        <v>95</v>
      </c>
      <c r="Q14" s="71">
        <v>3002000000</v>
      </c>
      <c r="R14" s="71">
        <v>0</v>
      </c>
      <c r="S14" s="71">
        <v>0</v>
      </c>
      <c r="T14" s="71">
        <v>3002000000</v>
      </c>
      <c r="U14" s="71">
        <v>0</v>
      </c>
      <c r="V14" s="71">
        <v>2624200408.5599999</v>
      </c>
      <c r="W14" s="71">
        <v>377799591.44</v>
      </c>
      <c r="X14" s="71">
        <v>2410935887.5900002</v>
      </c>
      <c r="Y14" s="71">
        <v>1955918986.95</v>
      </c>
      <c r="Z14" s="71">
        <v>1955918986.95</v>
      </c>
      <c r="AA14" s="85">
        <v>1954684951.95</v>
      </c>
    </row>
    <row r="15" spans="1:27" ht="24">
      <c r="A15" s="68"/>
      <c r="B15" s="69"/>
      <c r="C15" s="70"/>
      <c r="D15" s="68"/>
      <c r="E15" s="68"/>
      <c r="F15" s="68"/>
      <c r="G15" s="68"/>
      <c r="H15" s="68"/>
      <c r="I15" s="68"/>
      <c r="J15" s="68"/>
      <c r="K15" s="68"/>
      <c r="L15" s="68"/>
      <c r="M15" s="68"/>
      <c r="N15" s="68"/>
      <c r="O15" s="68"/>
      <c r="P15" s="57" t="s">
        <v>126</v>
      </c>
      <c r="Q15" s="58">
        <f>SUM(Q13:Q14)</f>
        <v>3002000000</v>
      </c>
      <c r="R15" s="58">
        <f t="shared" ref="R15:Z15" si="1">SUM(R13:R14)</f>
        <v>636079000</v>
      </c>
      <c r="S15" s="58">
        <f t="shared" si="1"/>
        <v>0</v>
      </c>
      <c r="T15" s="58">
        <f t="shared" si="1"/>
        <v>3638079000</v>
      </c>
      <c r="U15" s="58">
        <f t="shared" si="1"/>
        <v>0</v>
      </c>
      <c r="V15" s="58">
        <f t="shared" si="1"/>
        <v>3251013597.5599999</v>
      </c>
      <c r="W15" s="58">
        <f t="shared" si="1"/>
        <v>387065402.44</v>
      </c>
      <c r="X15" s="58">
        <f t="shared" si="1"/>
        <v>2929427302.5900002</v>
      </c>
      <c r="Y15" s="58">
        <f t="shared" si="1"/>
        <v>2394910615.8800001</v>
      </c>
      <c r="Z15" s="58">
        <f t="shared" si="1"/>
        <v>2394910615.8800001</v>
      </c>
      <c r="AA15" s="58">
        <f>SUM(AA13:AA14)</f>
        <v>2393676580.8800001</v>
      </c>
    </row>
    <row r="16" spans="1:27" ht="33.75">
      <c r="A16" s="68" t="s">
        <v>75</v>
      </c>
      <c r="B16" s="69" t="s">
        <v>76</v>
      </c>
      <c r="C16" s="70" t="s">
        <v>96</v>
      </c>
      <c r="D16" s="68" t="s">
        <v>78</v>
      </c>
      <c r="E16" s="68" t="s">
        <v>89</v>
      </c>
      <c r="F16" s="68" t="s">
        <v>89</v>
      </c>
      <c r="G16" s="68" t="s">
        <v>79</v>
      </c>
      <c r="H16" s="68" t="s">
        <v>97</v>
      </c>
      <c r="I16" s="68"/>
      <c r="J16" s="68"/>
      <c r="K16" s="68"/>
      <c r="L16" s="68"/>
      <c r="M16" s="68" t="s">
        <v>80</v>
      </c>
      <c r="N16" s="68" t="s">
        <v>81</v>
      </c>
      <c r="O16" s="68" t="s">
        <v>82</v>
      </c>
      <c r="P16" s="69" t="s">
        <v>98</v>
      </c>
      <c r="Q16" s="71">
        <v>978000000</v>
      </c>
      <c r="R16" s="71">
        <v>0</v>
      </c>
      <c r="S16" s="71">
        <v>848600000</v>
      </c>
      <c r="T16" s="71">
        <v>129400000</v>
      </c>
      <c r="U16" s="71">
        <v>129400000</v>
      </c>
      <c r="V16" s="71">
        <v>0</v>
      </c>
      <c r="W16" s="71">
        <v>0</v>
      </c>
      <c r="X16" s="71">
        <v>0</v>
      </c>
      <c r="Y16" s="71">
        <v>0</v>
      </c>
      <c r="Z16" s="71">
        <v>0</v>
      </c>
      <c r="AA16" s="71">
        <v>0</v>
      </c>
    </row>
    <row r="17" spans="1:27" ht="33.75">
      <c r="A17" s="68" t="s">
        <v>75</v>
      </c>
      <c r="B17" s="69" t="s">
        <v>76</v>
      </c>
      <c r="C17" s="70" t="s">
        <v>99</v>
      </c>
      <c r="D17" s="68" t="s">
        <v>78</v>
      </c>
      <c r="E17" s="68" t="s">
        <v>89</v>
      </c>
      <c r="F17" s="68" t="s">
        <v>92</v>
      </c>
      <c r="G17" s="68" t="s">
        <v>86</v>
      </c>
      <c r="H17" s="68" t="s">
        <v>100</v>
      </c>
      <c r="I17" s="68"/>
      <c r="J17" s="68"/>
      <c r="K17" s="68"/>
      <c r="L17" s="68"/>
      <c r="M17" s="68" t="s">
        <v>80</v>
      </c>
      <c r="N17" s="68" t="s">
        <v>84</v>
      </c>
      <c r="O17" s="68" t="s">
        <v>82</v>
      </c>
      <c r="P17" s="69" t="s">
        <v>101</v>
      </c>
      <c r="Q17" s="71">
        <v>55000000</v>
      </c>
      <c r="R17" s="71">
        <v>0</v>
      </c>
      <c r="S17" s="71">
        <v>0</v>
      </c>
      <c r="T17" s="71">
        <v>55000000</v>
      </c>
      <c r="U17" s="71">
        <v>0</v>
      </c>
      <c r="V17" s="71">
        <v>55000000</v>
      </c>
      <c r="W17" s="71">
        <v>0</v>
      </c>
      <c r="X17" s="71">
        <v>50666701</v>
      </c>
      <c r="Y17" s="71">
        <v>41503481</v>
      </c>
      <c r="Z17" s="71">
        <v>41503481</v>
      </c>
      <c r="AA17" s="71">
        <v>41503481</v>
      </c>
    </row>
    <row r="18" spans="1:27" ht="24">
      <c r="A18" s="68"/>
      <c r="B18" s="69"/>
      <c r="C18" s="70"/>
      <c r="D18" s="68"/>
      <c r="E18" s="68"/>
      <c r="F18" s="68"/>
      <c r="G18" s="68"/>
      <c r="H18" s="68"/>
      <c r="I18" s="68"/>
      <c r="J18" s="68"/>
      <c r="K18" s="68"/>
      <c r="L18" s="68"/>
      <c r="M18" s="68"/>
      <c r="N18" s="68"/>
      <c r="O18" s="68"/>
      <c r="P18" s="59" t="s">
        <v>134</v>
      </c>
      <c r="Q18" s="58">
        <f>SUM(Q16:Q17)</f>
        <v>1033000000</v>
      </c>
      <c r="R18" s="58">
        <f t="shared" ref="R18:AA18" si="2">SUM(R16:R17)</f>
        <v>0</v>
      </c>
      <c r="S18" s="58">
        <f t="shared" si="2"/>
        <v>848600000</v>
      </c>
      <c r="T18" s="58">
        <f t="shared" si="2"/>
        <v>184400000</v>
      </c>
      <c r="U18" s="58">
        <f t="shared" si="2"/>
        <v>129400000</v>
      </c>
      <c r="V18" s="58">
        <f t="shared" si="2"/>
        <v>55000000</v>
      </c>
      <c r="W18" s="58">
        <f t="shared" si="2"/>
        <v>0</v>
      </c>
      <c r="X18" s="58">
        <f t="shared" si="2"/>
        <v>50666701</v>
      </c>
      <c r="Y18" s="58">
        <f t="shared" si="2"/>
        <v>41503481</v>
      </c>
      <c r="Z18" s="58">
        <f t="shared" si="2"/>
        <v>41503481</v>
      </c>
      <c r="AA18" s="58">
        <f t="shared" si="2"/>
        <v>41503481</v>
      </c>
    </row>
    <row r="19" spans="1:27" ht="22.5">
      <c r="A19" s="68" t="s">
        <v>75</v>
      </c>
      <c r="B19" s="69" t="s">
        <v>76</v>
      </c>
      <c r="C19" s="70" t="s">
        <v>102</v>
      </c>
      <c r="D19" s="68" t="s">
        <v>78</v>
      </c>
      <c r="E19" s="68" t="s">
        <v>89</v>
      </c>
      <c r="F19" s="68" t="s">
        <v>103</v>
      </c>
      <c r="G19" s="68"/>
      <c r="H19" s="68"/>
      <c r="I19" s="68"/>
      <c r="J19" s="68"/>
      <c r="K19" s="68"/>
      <c r="L19" s="68"/>
      <c r="M19" s="68" t="s">
        <v>80</v>
      </c>
      <c r="N19" s="68" t="s">
        <v>81</v>
      </c>
      <c r="O19" s="68" t="s">
        <v>82</v>
      </c>
      <c r="P19" s="69" t="s">
        <v>104</v>
      </c>
      <c r="Q19" s="71">
        <v>167000000</v>
      </c>
      <c r="R19" s="71">
        <v>0</v>
      </c>
      <c r="S19" s="71">
        <v>0</v>
      </c>
      <c r="T19" s="71">
        <v>167000000</v>
      </c>
      <c r="U19" s="71">
        <v>0</v>
      </c>
      <c r="V19" s="71">
        <v>0</v>
      </c>
      <c r="W19" s="71">
        <v>167000000</v>
      </c>
      <c r="X19" s="71">
        <v>0</v>
      </c>
      <c r="Y19" s="71">
        <v>0</v>
      </c>
      <c r="Z19" s="71">
        <v>0</v>
      </c>
      <c r="AA19" s="71">
        <v>0</v>
      </c>
    </row>
    <row r="20" spans="1:27" ht="22.5">
      <c r="A20" s="68" t="s">
        <v>75</v>
      </c>
      <c r="B20" s="69" t="s">
        <v>76</v>
      </c>
      <c r="C20" s="70" t="s">
        <v>105</v>
      </c>
      <c r="D20" s="68" t="s">
        <v>78</v>
      </c>
      <c r="E20" s="68" t="s">
        <v>106</v>
      </c>
      <c r="F20" s="68" t="s">
        <v>79</v>
      </c>
      <c r="G20" s="68"/>
      <c r="H20" s="68"/>
      <c r="I20" s="68"/>
      <c r="J20" s="68"/>
      <c r="K20" s="68"/>
      <c r="L20" s="68"/>
      <c r="M20" s="68" t="s">
        <v>80</v>
      </c>
      <c r="N20" s="68" t="s">
        <v>81</v>
      </c>
      <c r="O20" s="68" t="s">
        <v>82</v>
      </c>
      <c r="P20" s="69" t="s">
        <v>107</v>
      </c>
      <c r="Q20" s="71">
        <v>75000000</v>
      </c>
      <c r="R20" s="71">
        <v>212521000</v>
      </c>
      <c r="S20" s="71">
        <v>0</v>
      </c>
      <c r="T20" s="71">
        <v>287521000</v>
      </c>
      <c r="U20" s="71">
        <v>0</v>
      </c>
      <c r="V20" s="71">
        <v>287519000</v>
      </c>
      <c r="W20" s="71">
        <v>2000</v>
      </c>
      <c r="X20" s="71">
        <v>287519000</v>
      </c>
      <c r="Y20" s="71">
        <v>287519000</v>
      </c>
      <c r="Z20" s="71">
        <v>287519000</v>
      </c>
      <c r="AA20" s="71">
        <v>287519000</v>
      </c>
    </row>
    <row r="21" spans="1:27" ht="22.5">
      <c r="A21" s="68" t="s">
        <v>75</v>
      </c>
      <c r="B21" s="69" t="s">
        <v>76</v>
      </c>
      <c r="C21" s="70" t="s">
        <v>108</v>
      </c>
      <c r="D21" s="68" t="s">
        <v>78</v>
      </c>
      <c r="E21" s="68" t="s">
        <v>106</v>
      </c>
      <c r="F21" s="68" t="s">
        <v>92</v>
      </c>
      <c r="G21" s="68" t="s">
        <v>79</v>
      </c>
      <c r="H21" s="68"/>
      <c r="I21" s="68"/>
      <c r="J21" s="68"/>
      <c r="K21" s="68"/>
      <c r="L21" s="68"/>
      <c r="M21" s="68" t="s">
        <v>80</v>
      </c>
      <c r="N21" s="68" t="s">
        <v>81</v>
      </c>
      <c r="O21" s="68" t="s">
        <v>82</v>
      </c>
      <c r="P21" s="69" t="s">
        <v>109</v>
      </c>
      <c r="Q21" s="71">
        <v>156000000</v>
      </c>
      <c r="R21" s="71">
        <v>0</v>
      </c>
      <c r="S21" s="71">
        <v>0</v>
      </c>
      <c r="T21" s="71">
        <v>156000000</v>
      </c>
      <c r="U21" s="71">
        <v>0</v>
      </c>
      <c r="V21" s="71">
        <v>0</v>
      </c>
      <c r="W21" s="71">
        <v>156000000</v>
      </c>
      <c r="X21" s="71">
        <v>0</v>
      </c>
      <c r="Y21" s="71">
        <v>0</v>
      </c>
      <c r="Z21" s="71">
        <v>0</v>
      </c>
      <c r="AA21" s="71">
        <v>0</v>
      </c>
    </row>
    <row r="22" spans="1:27" ht="31.5">
      <c r="A22" s="68"/>
      <c r="B22" s="69"/>
      <c r="C22" s="70"/>
      <c r="D22" s="68"/>
      <c r="E22" s="68"/>
      <c r="F22" s="68"/>
      <c r="G22" s="68"/>
      <c r="H22" s="68"/>
      <c r="I22" s="68"/>
      <c r="J22" s="68"/>
      <c r="K22" s="68"/>
      <c r="L22" s="68"/>
      <c r="M22" s="68"/>
      <c r="N22" s="68"/>
      <c r="O22" s="68"/>
      <c r="P22" s="54" t="s">
        <v>127</v>
      </c>
      <c r="Q22" s="53">
        <f>SUM(Q19:Q21)</f>
        <v>398000000</v>
      </c>
      <c r="R22" s="53">
        <f t="shared" ref="R22:AA22" si="3">SUM(R19:R21)</f>
        <v>212521000</v>
      </c>
      <c r="S22" s="53">
        <f t="shared" si="3"/>
        <v>0</v>
      </c>
      <c r="T22" s="53">
        <f t="shared" si="3"/>
        <v>610521000</v>
      </c>
      <c r="U22" s="53">
        <f t="shared" si="3"/>
        <v>0</v>
      </c>
      <c r="V22" s="53">
        <f t="shared" si="3"/>
        <v>287519000</v>
      </c>
      <c r="W22" s="53">
        <f t="shared" si="3"/>
        <v>323002000</v>
      </c>
      <c r="X22" s="53">
        <f t="shared" si="3"/>
        <v>287519000</v>
      </c>
      <c r="Y22" s="53">
        <f t="shared" si="3"/>
        <v>287519000</v>
      </c>
      <c r="Z22" s="53">
        <f t="shared" si="3"/>
        <v>287519000</v>
      </c>
      <c r="AA22" s="53">
        <f t="shared" si="3"/>
        <v>287519000</v>
      </c>
    </row>
    <row r="23" spans="1:27" ht="24" customHeight="1">
      <c r="A23" s="72"/>
      <c r="B23" s="73"/>
      <c r="C23" s="74"/>
      <c r="D23" s="72"/>
      <c r="E23" s="72"/>
      <c r="F23" s="72"/>
      <c r="G23" s="72"/>
      <c r="H23" s="72"/>
      <c r="I23" s="72"/>
      <c r="J23" s="72"/>
      <c r="K23" s="72"/>
      <c r="L23" s="72"/>
      <c r="M23" s="72"/>
      <c r="N23" s="72"/>
      <c r="O23" s="72"/>
      <c r="P23" s="60" t="s">
        <v>130</v>
      </c>
      <c r="Q23" s="61">
        <f>+Q12+Q15+Q18+Q22</f>
        <v>19963000000</v>
      </c>
      <c r="R23" s="61">
        <f t="shared" ref="R23:AA23" si="4">+R12+R15+R18+R22</f>
        <v>1655600000</v>
      </c>
      <c r="S23" s="61">
        <f t="shared" si="4"/>
        <v>848600000</v>
      </c>
      <c r="T23" s="61">
        <f t="shared" si="4"/>
        <v>20770000000</v>
      </c>
      <c r="U23" s="61">
        <f t="shared" si="4"/>
        <v>757400000</v>
      </c>
      <c r="V23" s="61">
        <f t="shared" si="4"/>
        <v>17655691954.560001</v>
      </c>
      <c r="W23" s="61">
        <f t="shared" si="4"/>
        <v>2356908045.4400001</v>
      </c>
      <c r="X23" s="61">
        <f t="shared" si="4"/>
        <v>14839963983.59</v>
      </c>
      <c r="Y23" s="61">
        <f t="shared" si="4"/>
        <v>14294221563.880001</v>
      </c>
      <c r="Z23" s="61">
        <f t="shared" si="4"/>
        <v>14294221563.880001</v>
      </c>
      <c r="AA23" s="61">
        <f t="shared" si="4"/>
        <v>14292987528.880001</v>
      </c>
    </row>
    <row r="24" spans="1:27" ht="22.5">
      <c r="A24" s="68" t="s">
        <v>75</v>
      </c>
      <c r="B24" s="69" t="s">
        <v>76</v>
      </c>
      <c r="C24" s="70" t="s">
        <v>110</v>
      </c>
      <c r="D24" s="68" t="s">
        <v>111</v>
      </c>
      <c r="E24" s="68" t="s">
        <v>103</v>
      </c>
      <c r="F24" s="68" t="s">
        <v>92</v>
      </c>
      <c r="G24" s="68" t="s">
        <v>79</v>
      </c>
      <c r="H24" s="68"/>
      <c r="I24" s="68"/>
      <c r="J24" s="68"/>
      <c r="K24" s="68"/>
      <c r="L24" s="68"/>
      <c r="M24" s="68" t="s">
        <v>80</v>
      </c>
      <c r="N24" s="68" t="s">
        <v>81</v>
      </c>
      <c r="O24" s="68" t="s">
        <v>82</v>
      </c>
      <c r="P24" s="69" t="s">
        <v>112</v>
      </c>
      <c r="Q24" s="71">
        <v>83000000</v>
      </c>
      <c r="R24" s="71">
        <v>0</v>
      </c>
      <c r="S24" s="71">
        <v>0</v>
      </c>
      <c r="T24" s="71">
        <v>83000000</v>
      </c>
      <c r="U24" s="71">
        <v>0</v>
      </c>
      <c r="V24" s="71">
        <v>82085400.5</v>
      </c>
      <c r="W24" s="71">
        <v>914599.5</v>
      </c>
      <c r="X24" s="71">
        <v>82085400.5</v>
      </c>
      <c r="Y24" s="71">
        <v>82085400.5</v>
      </c>
      <c r="Z24" s="71">
        <v>82085400.5</v>
      </c>
      <c r="AA24" s="71">
        <v>82085400.5</v>
      </c>
    </row>
    <row r="25" spans="1:27" ht="28.5" customHeight="1">
      <c r="A25" s="72"/>
      <c r="B25" s="73"/>
      <c r="C25" s="74"/>
      <c r="D25" s="72"/>
      <c r="E25" s="72"/>
      <c r="F25" s="72"/>
      <c r="G25" s="72"/>
      <c r="H25" s="72"/>
      <c r="I25" s="72"/>
      <c r="J25" s="72"/>
      <c r="K25" s="72"/>
      <c r="L25" s="72"/>
      <c r="M25" s="72"/>
      <c r="N25" s="72"/>
      <c r="O25" s="72"/>
      <c r="P25" s="60" t="s">
        <v>131</v>
      </c>
      <c r="Q25" s="61">
        <f>SUM(Q24)</f>
        <v>83000000</v>
      </c>
      <c r="R25" s="61">
        <f t="shared" ref="R25:AA25" si="5">SUM(R24)</f>
        <v>0</v>
      </c>
      <c r="S25" s="61">
        <f t="shared" si="5"/>
        <v>0</v>
      </c>
      <c r="T25" s="61">
        <f t="shared" si="5"/>
        <v>83000000</v>
      </c>
      <c r="U25" s="61">
        <f t="shared" si="5"/>
        <v>0</v>
      </c>
      <c r="V25" s="61">
        <f t="shared" si="5"/>
        <v>82085400.5</v>
      </c>
      <c r="W25" s="61">
        <f t="shared" si="5"/>
        <v>914599.5</v>
      </c>
      <c r="X25" s="61">
        <f t="shared" si="5"/>
        <v>82085400.5</v>
      </c>
      <c r="Y25" s="61">
        <f t="shared" si="5"/>
        <v>82085400.5</v>
      </c>
      <c r="Z25" s="61">
        <f t="shared" si="5"/>
        <v>82085400.5</v>
      </c>
      <c r="AA25" s="61">
        <f t="shared" si="5"/>
        <v>82085400.5</v>
      </c>
    </row>
    <row r="26" spans="1:27" ht="56.25">
      <c r="A26" s="68" t="s">
        <v>75</v>
      </c>
      <c r="B26" s="69" t="s">
        <v>76</v>
      </c>
      <c r="C26" s="70" t="s">
        <v>19</v>
      </c>
      <c r="D26" s="68" t="s">
        <v>113</v>
      </c>
      <c r="E26" s="68" t="s">
        <v>114</v>
      </c>
      <c r="F26" s="68" t="s">
        <v>115</v>
      </c>
      <c r="G26" s="68" t="s">
        <v>116</v>
      </c>
      <c r="H26" s="68"/>
      <c r="I26" s="68"/>
      <c r="J26" s="68"/>
      <c r="K26" s="68"/>
      <c r="L26" s="68"/>
      <c r="M26" s="68" t="s">
        <v>80</v>
      </c>
      <c r="N26" s="68" t="s">
        <v>81</v>
      </c>
      <c r="O26" s="68" t="s">
        <v>82</v>
      </c>
      <c r="P26" s="69" t="s">
        <v>20</v>
      </c>
      <c r="Q26" s="71">
        <v>6841799185</v>
      </c>
      <c r="R26" s="71">
        <v>0</v>
      </c>
      <c r="S26" s="71">
        <v>0</v>
      </c>
      <c r="T26" s="71">
        <v>6841799185</v>
      </c>
      <c r="U26" s="71">
        <v>0</v>
      </c>
      <c r="V26" s="71">
        <v>4444367438</v>
      </c>
      <c r="W26" s="71">
        <v>2397431747</v>
      </c>
      <c r="X26" s="71">
        <v>4327009706</v>
      </c>
      <c r="Y26" s="71">
        <v>2656059746.2199998</v>
      </c>
      <c r="Z26" s="71">
        <v>2656059746.2199998</v>
      </c>
      <c r="AA26" s="71">
        <v>2656059746.2199998</v>
      </c>
    </row>
    <row r="27" spans="1:27" ht="45">
      <c r="A27" s="68" t="s">
        <v>75</v>
      </c>
      <c r="B27" s="69" t="s">
        <v>76</v>
      </c>
      <c r="C27" s="70" t="s">
        <v>22</v>
      </c>
      <c r="D27" s="68" t="s">
        <v>113</v>
      </c>
      <c r="E27" s="68" t="s">
        <v>114</v>
      </c>
      <c r="F27" s="68" t="s">
        <v>115</v>
      </c>
      <c r="G27" s="68" t="s">
        <v>117</v>
      </c>
      <c r="H27" s="68"/>
      <c r="I27" s="68"/>
      <c r="J27" s="68"/>
      <c r="K27" s="68"/>
      <c r="L27" s="68"/>
      <c r="M27" s="68" t="s">
        <v>80</v>
      </c>
      <c r="N27" s="68" t="s">
        <v>81</v>
      </c>
      <c r="O27" s="68" t="s">
        <v>82</v>
      </c>
      <c r="P27" s="69" t="s">
        <v>118</v>
      </c>
      <c r="Q27" s="71">
        <v>1991235270</v>
      </c>
      <c r="R27" s="71">
        <v>0</v>
      </c>
      <c r="S27" s="71">
        <v>0</v>
      </c>
      <c r="T27" s="71">
        <v>1991235270</v>
      </c>
      <c r="U27" s="71">
        <v>0</v>
      </c>
      <c r="V27" s="71">
        <v>1926597254</v>
      </c>
      <c r="W27" s="71">
        <v>64638016</v>
      </c>
      <c r="X27" s="71">
        <v>1909579560</v>
      </c>
      <c r="Y27" s="71">
        <v>1388480716.0799999</v>
      </c>
      <c r="Z27" s="71">
        <v>1388480716.0799999</v>
      </c>
      <c r="AA27" s="71">
        <v>1377842284.0799999</v>
      </c>
    </row>
    <row r="28" spans="1:27" ht="67.5">
      <c r="A28" s="68" t="s">
        <v>75</v>
      </c>
      <c r="B28" s="69" t="s">
        <v>76</v>
      </c>
      <c r="C28" s="70" t="s">
        <v>25</v>
      </c>
      <c r="D28" s="68" t="s">
        <v>113</v>
      </c>
      <c r="E28" s="68" t="s">
        <v>114</v>
      </c>
      <c r="F28" s="68" t="s">
        <v>115</v>
      </c>
      <c r="G28" s="68" t="s">
        <v>119</v>
      </c>
      <c r="H28" s="68"/>
      <c r="I28" s="68"/>
      <c r="J28" s="68"/>
      <c r="K28" s="68"/>
      <c r="L28" s="68"/>
      <c r="M28" s="68" t="s">
        <v>80</v>
      </c>
      <c r="N28" s="68" t="s">
        <v>81</v>
      </c>
      <c r="O28" s="68" t="s">
        <v>82</v>
      </c>
      <c r="P28" s="69" t="s">
        <v>26</v>
      </c>
      <c r="Q28" s="71">
        <v>2048540226</v>
      </c>
      <c r="R28" s="71">
        <v>0</v>
      </c>
      <c r="S28" s="71">
        <v>0</v>
      </c>
      <c r="T28" s="71">
        <v>2048540226</v>
      </c>
      <c r="U28" s="71">
        <v>0</v>
      </c>
      <c r="V28" s="71">
        <v>1774773656</v>
      </c>
      <c r="W28" s="71">
        <v>273766570</v>
      </c>
      <c r="X28" s="71">
        <v>1747409670.5999999</v>
      </c>
      <c r="Y28" s="71">
        <v>1106128478.1199999</v>
      </c>
      <c r="Z28" s="71">
        <v>1106128478.1199999</v>
      </c>
      <c r="AA28" s="71">
        <v>1106128478.1199999</v>
      </c>
    </row>
    <row r="29" spans="1:27" ht="45">
      <c r="A29" s="68" t="s">
        <v>75</v>
      </c>
      <c r="B29" s="69" t="s">
        <v>76</v>
      </c>
      <c r="C29" s="70" t="s">
        <v>27</v>
      </c>
      <c r="D29" s="68" t="s">
        <v>113</v>
      </c>
      <c r="E29" s="68" t="s">
        <v>114</v>
      </c>
      <c r="F29" s="68" t="s">
        <v>115</v>
      </c>
      <c r="G29" s="68" t="s">
        <v>120</v>
      </c>
      <c r="H29" s="68"/>
      <c r="I29" s="68"/>
      <c r="J29" s="68"/>
      <c r="K29" s="68"/>
      <c r="L29" s="68"/>
      <c r="M29" s="68" t="s">
        <v>80</v>
      </c>
      <c r="N29" s="68" t="s">
        <v>81</v>
      </c>
      <c r="O29" s="68" t="s">
        <v>82</v>
      </c>
      <c r="P29" s="69" t="s">
        <v>28</v>
      </c>
      <c r="Q29" s="71">
        <v>2018457000</v>
      </c>
      <c r="R29" s="71">
        <v>0</v>
      </c>
      <c r="S29" s="71">
        <v>0</v>
      </c>
      <c r="T29" s="71">
        <v>2018457000</v>
      </c>
      <c r="U29" s="71">
        <v>0</v>
      </c>
      <c r="V29" s="71">
        <v>1252957553</v>
      </c>
      <c r="W29" s="71">
        <v>765499447</v>
      </c>
      <c r="X29" s="71">
        <v>1252357553</v>
      </c>
      <c r="Y29" s="71">
        <v>797461059</v>
      </c>
      <c r="Z29" s="71">
        <v>797461059</v>
      </c>
      <c r="AA29" s="71">
        <v>797461059</v>
      </c>
    </row>
    <row r="30" spans="1:27" ht="56.25">
      <c r="A30" s="68" t="s">
        <v>75</v>
      </c>
      <c r="B30" s="69" t="s">
        <v>76</v>
      </c>
      <c r="C30" s="70" t="s">
        <v>29</v>
      </c>
      <c r="D30" s="68" t="s">
        <v>113</v>
      </c>
      <c r="E30" s="68" t="s">
        <v>114</v>
      </c>
      <c r="F30" s="68" t="s">
        <v>115</v>
      </c>
      <c r="G30" s="68" t="s">
        <v>121</v>
      </c>
      <c r="H30" s="68"/>
      <c r="I30" s="68"/>
      <c r="J30" s="68"/>
      <c r="K30" s="68"/>
      <c r="L30" s="68"/>
      <c r="M30" s="68" t="s">
        <v>80</v>
      </c>
      <c r="N30" s="68" t="s">
        <v>81</v>
      </c>
      <c r="O30" s="68" t="s">
        <v>82</v>
      </c>
      <c r="P30" s="69" t="s">
        <v>30</v>
      </c>
      <c r="Q30" s="71">
        <v>3518768990</v>
      </c>
      <c r="R30" s="71">
        <v>0</v>
      </c>
      <c r="S30" s="71">
        <v>0</v>
      </c>
      <c r="T30" s="71">
        <v>3518768990</v>
      </c>
      <c r="U30" s="71">
        <v>0</v>
      </c>
      <c r="V30" s="71">
        <v>1862992987</v>
      </c>
      <c r="W30" s="71">
        <v>1655776003</v>
      </c>
      <c r="X30" s="71">
        <v>1805021327</v>
      </c>
      <c r="Y30" s="71">
        <v>1136192243.8199999</v>
      </c>
      <c r="Z30" s="71">
        <v>1136192243.8199999</v>
      </c>
      <c r="AA30" s="71">
        <v>1136192243.8199999</v>
      </c>
    </row>
    <row r="31" spans="1:27" ht="33.75">
      <c r="A31" s="68" t="s">
        <v>75</v>
      </c>
      <c r="B31" s="69" t="s">
        <v>76</v>
      </c>
      <c r="C31" s="70" t="s">
        <v>32</v>
      </c>
      <c r="D31" s="68" t="s">
        <v>113</v>
      </c>
      <c r="E31" s="68" t="s">
        <v>122</v>
      </c>
      <c r="F31" s="68" t="s">
        <v>115</v>
      </c>
      <c r="G31" s="68" t="s">
        <v>116</v>
      </c>
      <c r="H31" s="68"/>
      <c r="I31" s="68"/>
      <c r="J31" s="68"/>
      <c r="K31" s="68"/>
      <c r="L31" s="68"/>
      <c r="M31" s="68" t="s">
        <v>80</v>
      </c>
      <c r="N31" s="68" t="s">
        <v>81</v>
      </c>
      <c r="O31" s="68" t="s">
        <v>82</v>
      </c>
      <c r="P31" s="69" t="s">
        <v>33</v>
      </c>
      <c r="Q31" s="71">
        <v>2164000000</v>
      </c>
      <c r="R31" s="71">
        <v>0</v>
      </c>
      <c r="S31" s="71">
        <v>0</v>
      </c>
      <c r="T31" s="71">
        <v>2164000000</v>
      </c>
      <c r="U31" s="71">
        <v>0</v>
      </c>
      <c r="V31" s="71">
        <v>1824138544</v>
      </c>
      <c r="W31" s="71">
        <v>339861456</v>
      </c>
      <c r="X31" s="71">
        <v>1824102543</v>
      </c>
      <c r="Y31" s="71">
        <v>983082379</v>
      </c>
      <c r="Z31" s="71">
        <v>983082379</v>
      </c>
      <c r="AA31" s="71">
        <v>983082379</v>
      </c>
    </row>
    <row r="32" spans="1:27" ht="45">
      <c r="A32" s="68" t="s">
        <v>75</v>
      </c>
      <c r="B32" s="69" t="s">
        <v>76</v>
      </c>
      <c r="C32" s="70" t="s">
        <v>35</v>
      </c>
      <c r="D32" s="68" t="s">
        <v>113</v>
      </c>
      <c r="E32" s="68" t="s">
        <v>122</v>
      </c>
      <c r="F32" s="68" t="s">
        <v>115</v>
      </c>
      <c r="G32" s="68" t="s">
        <v>117</v>
      </c>
      <c r="H32" s="68"/>
      <c r="I32" s="68"/>
      <c r="J32" s="68"/>
      <c r="K32" s="68"/>
      <c r="L32" s="68"/>
      <c r="M32" s="68" t="s">
        <v>80</v>
      </c>
      <c r="N32" s="68" t="s">
        <v>81</v>
      </c>
      <c r="O32" s="68" t="s">
        <v>82</v>
      </c>
      <c r="P32" s="69" t="s">
        <v>36</v>
      </c>
      <c r="Q32" s="71">
        <v>4914758683</v>
      </c>
      <c r="R32" s="71">
        <v>0</v>
      </c>
      <c r="S32" s="71">
        <v>0</v>
      </c>
      <c r="T32" s="71">
        <v>4914758683</v>
      </c>
      <c r="U32" s="71">
        <v>0</v>
      </c>
      <c r="V32" s="71">
        <v>3887375771.1999998</v>
      </c>
      <c r="W32" s="71">
        <v>1027382911.8</v>
      </c>
      <c r="X32" s="71">
        <v>2592502932.9000001</v>
      </c>
      <c r="Y32" s="71">
        <v>1335035037.6600001</v>
      </c>
      <c r="Z32" s="71">
        <v>1335035037.6600001</v>
      </c>
      <c r="AA32" s="71">
        <v>1257442797.6600001</v>
      </c>
    </row>
    <row r="33" spans="1:27" ht="33.75">
      <c r="A33" s="68" t="s">
        <v>75</v>
      </c>
      <c r="B33" s="69" t="s">
        <v>76</v>
      </c>
      <c r="C33" s="70" t="s">
        <v>38</v>
      </c>
      <c r="D33" s="68" t="s">
        <v>113</v>
      </c>
      <c r="E33" s="68" t="s">
        <v>122</v>
      </c>
      <c r="F33" s="68" t="s">
        <v>115</v>
      </c>
      <c r="G33" s="68" t="s">
        <v>119</v>
      </c>
      <c r="H33" s="68"/>
      <c r="I33" s="68"/>
      <c r="J33" s="68"/>
      <c r="K33" s="68"/>
      <c r="L33" s="68"/>
      <c r="M33" s="68" t="s">
        <v>80</v>
      </c>
      <c r="N33" s="68" t="s">
        <v>81</v>
      </c>
      <c r="O33" s="68" t="s">
        <v>82</v>
      </c>
      <c r="P33" s="69" t="s">
        <v>39</v>
      </c>
      <c r="Q33" s="71">
        <v>1270000000</v>
      </c>
      <c r="R33" s="71">
        <v>0</v>
      </c>
      <c r="S33" s="71">
        <v>0</v>
      </c>
      <c r="T33" s="71">
        <v>1270000000</v>
      </c>
      <c r="U33" s="71">
        <v>0</v>
      </c>
      <c r="V33" s="71">
        <v>1054783527</v>
      </c>
      <c r="W33" s="71">
        <v>215216473</v>
      </c>
      <c r="X33" s="71">
        <v>1052340244</v>
      </c>
      <c r="Y33" s="71">
        <v>641145332</v>
      </c>
      <c r="Z33" s="71">
        <v>641145332</v>
      </c>
      <c r="AA33" s="71">
        <v>634322682</v>
      </c>
    </row>
    <row r="34" spans="1:27" s="79" customFormat="1" ht="33.75">
      <c r="A34" s="75" t="s">
        <v>75</v>
      </c>
      <c r="B34" s="76" t="s">
        <v>76</v>
      </c>
      <c r="C34" s="77" t="s">
        <v>40</v>
      </c>
      <c r="D34" s="75" t="s">
        <v>113</v>
      </c>
      <c r="E34" s="75" t="s">
        <v>122</v>
      </c>
      <c r="F34" s="75" t="s">
        <v>115</v>
      </c>
      <c r="G34" s="75" t="s">
        <v>120</v>
      </c>
      <c r="H34" s="75" t="s">
        <v>46</v>
      </c>
      <c r="I34" s="75" t="s">
        <v>46</v>
      </c>
      <c r="J34" s="75" t="s">
        <v>46</v>
      </c>
      <c r="K34" s="75" t="s">
        <v>46</v>
      </c>
      <c r="L34" s="75" t="s">
        <v>46</v>
      </c>
      <c r="M34" s="75" t="s">
        <v>80</v>
      </c>
      <c r="N34" s="75" t="s">
        <v>81</v>
      </c>
      <c r="O34" s="75" t="s">
        <v>82</v>
      </c>
      <c r="P34" s="76" t="s">
        <v>41</v>
      </c>
      <c r="Q34" s="78">
        <v>4855922430</v>
      </c>
      <c r="R34" s="78">
        <v>0</v>
      </c>
      <c r="S34" s="78">
        <v>0</v>
      </c>
      <c r="T34" s="78">
        <v>4855922430</v>
      </c>
      <c r="U34" s="78">
        <v>0</v>
      </c>
      <c r="V34" s="78">
        <v>1475200550</v>
      </c>
      <c r="W34" s="78">
        <v>3380721880</v>
      </c>
      <c r="X34" s="78">
        <v>1475200550</v>
      </c>
      <c r="Y34" s="78">
        <v>1475200550</v>
      </c>
      <c r="Z34" s="78">
        <v>1475200550</v>
      </c>
      <c r="AA34" s="78">
        <v>1475200550</v>
      </c>
    </row>
    <row r="35" spans="1:27" s="79" customFormat="1" ht="33.75">
      <c r="A35" s="75" t="s">
        <v>75</v>
      </c>
      <c r="B35" s="76" t="s">
        <v>76</v>
      </c>
      <c r="C35" s="77" t="s">
        <v>40</v>
      </c>
      <c r="D35" s="75" t="s">
        <v>113</v>
      </c>
      <c r="E35" s="75" t="s">
        <v>122</v>
      </c>
      <c r="F35" s="75" t="s">
        <v>115</v>
      </c>
      <c r="G35" s="75" t="s">
        <v>120</v>
      </c>
      <c r="H35" s="75" t="s">
        <v>46</v>
      </c>
      <c r="I35" s="75" t="s">
        <v>46</v>
      </c>
      <c r="J35" s="75" t="s">
        <v>46</v>
      </c>
      <c r="K35" s="75" t="s">
        <v>46</v>
      </c>
      <c r="L35" s="75" t="s">
        <v>46</v>
      </c>
      <c r="M35" s="75" t="s">
        <v>80</v>
      </c>
      <c r="N35" s="75" t="s">
        <v>84</v>
      </c>
      <c r="O35" s="75" t="s">
        <v>82</v>
      </c>
      <c r="P35" s="76" t="s">
        <v>41</v>
      </c>
      <c r="Q35" s="78">
        <v>15056837950</v>
      </c>
      <c r="R35" s="78">
        <v>0</v>
      </c>
      <c r="S35" s="78">
        <v>0</v>
      </c>
      <c r="T35" s="78">
        <v>15056837950</v>
      </c>
      <c r="U35" s="78">
        <v>0</v>
      </c>
      <c r="V35" s="78">
        <v>15056837950</v>
      </c>
      <c r="W35" s="78">
        <v>0</v>
      </c>
      <c r="X35" s="78">
        <v>15056837950</v>
      </c>
      <c r="Y35" s="78">
        <v>15056837950</v>
      </c>
      <c r="Z35" s="78">
        <v>15056837950</v>
      </c>
      <c r="AA35" s="78">
        <v>15056837950</v>
      </c>
    </row>
    <row r="36" spans="1:27" ht="48">
      <c r="A36" s="68" t="s">
        <v>46</v>
      </c>
      <c r="B36" s="69" t="s">
        <v>46</v>
      </c>
      <c r="C36" s="70" t="s">
        <v>46</v>
      </c>
      <c r="D36" s="68" t="s">
        <v>46</v>
      </c>
      <c r="E36" s="68" t="s">
        <v>46</v>
      </c>
      <c r="F36" s="68" t="s">
        <v>46</v>
      </c>
      <c r="G36" s="68" t="s">
        <v>46</v>
      </c>
      <c r="H36" s="68" t="s">
        <v>46</v>
      </c>
      <c r="I36" s="68" t="s">
        <v>46</v>
      </c>
      <c r="J36" s="68" t="s">
        <v>46</v>
      </c>
      <c r="K36" s="68" t="s">
        <v>46</v>
      </c>
      <c r="L36" s="68" t="s">
        <v>46</v>
      </c>
      <c r="M36" s="68" t="s">
        <v>46</v>
      </c>
      <c r="N36" s="68" t="s">
        <v>46</v>
      </c>
      <c r="O36" s="68" t="s">
        <v>46</v>
      </c>
      <c r="P36" s="57" t="s">
        <v>132</v>
      </c>
      <c r="Q36" s="58">
        <f>SUM(Q34:Q35)</f>
        <v>19912760380</v>
      </c>
      <c r="R36" s="58">
        <f t="shared" ref="R36:AA36" si="6">SUM(R34:R35)</f>
        <v>0</v>
      </c>
      <c r="S36" s="58">
        <f t="shared" si="6"/>
        <v>0</v>
      </c>
      <c r="T36" s="58">
        <f t="shared" si="6"/>
        <v>19912760380</v>
      </c>
      <c r="U36" s="58">
        <f t="shared" si="6"/>
        <v>0</v>
      </c>
      <c r="V36" s="58">
        <f t="shared" si="6"/>
        <v>16532038500</v>
      </c>
      <c r="W36" s="58">
        <f t="shared" si="6"/>
        <v>3380721880</v>
      </c>
      <c r="X36" s="58">
        <f t="shared" si="6"/>
        <v>16532038500</v>
      </c>
      <c r="Y36" s="58">
        <f t="shared" si="6"/>
        <v>16532038500</v>
      </c>
      <c r="Z36" s="58">
        <f t="shared" si="6"/>
        <v>16532038500</v>
      </c>
      <c r="AA36" s="58">
        <f t="shared" si="6"/>
        <v>16532038500</v>
      </c>
    </row>
    <row r="37" spans="1:27" ht="30" customHeight="1">
      <c r="A37" s="72" t="s">
        <v>46</v>
      </c>
      <c r="B37" s="80" t="s">
        <v>46</v>
      </c>
      <c r="C37" s="74" t="s">
        <v>46</v>
      </c>
      <c r="D37" s="72" t="s">
        <v>46</v>
      </c>
      <c r="E37" s="72" t="s">
        <v>46</v>
      </c>
      <c r="F37" s="72" t="s">
        <v>46</v>
      </c>
      <c r="G37" s="72" t="s">
        <v>46</v>
      </c>
      <c r="H37" s="72" t="s">
        <v>46</v>
      </c>
      <c r="I37" s="72" t="s">
        <v>46</v>
      </c>
      <c r="J37" s="72" t="s">
        <v>46</v>
      </c>
      <c r="K37" s="72" t="s">
        <v>46</v>
      </c>
      <c r="L37" s="72" t="s">
        <v>46</v>
      </c>
      <c r="M37" s="72" t="s">
        <v>46</v>
      </c>
      <c r="N37" s="72" t="s">
        <v>46</v>
      </c>
      <c r="O37" s="72" t="s">
        <v>46</v>
      </c>
      <c r="P37" s="62" t="s">
        <v>133</v>
      </c>
      <c r="Q37" s="63">
        <f>+Q36+Q33+Q32+Q31+Q30+Q29+Q28+Q27+Q26</f>
        <v>44680319734</v>
      </c>
      <c r="R37" s="63">
        <f t="shared" ref="R37:AA37" si="7">+R36+R33+R32+R31+R30+R29+R28+R27+R26</f>
        <v>0</v>
      </c>
      <c r="S37" s="63">
        <f t="shared" si="7"/>
        <v>0</v>
      </c>
      <c r="T37" s="63">
        <f t="shared" si="7"/>
        <v>44680319734</v>
      </c>
      <c r="U37" s="63">
        <f t="shared" si="7"/>
        <v>0</v>
      </c>
      <c r="V37" s="63">
        <f>+V36+V33+V32+V31+V30+V29+V28+V27+V26</f>
        <v>34560025230.199997</v>
      </c>
      <c r="W37" s="63">
        <f t="shared" si="7"/>
        <v>10120294503.799999</v>
      </c>
      <c r="X37" s="63">
        <f t="shared" si="7"/>
        <v>33042362036.5</v>
      </c>
      <c r="Y37" s="63">
        <f t="shared" si="7"/>
        <v>26575623491.900002</v>
      </c>
      <c r="Z37" s="63">
        <f t="shared" si="7"/>
        <v>26575623491.900002</v>
      </c>
      <c r="AA37" s="63">
        <f t="shared" si="7"/>
        <v>26480570169.900002</v>
      </c>
    </row>
    <row r="38" spans="1:27" ht="33" customHeight="1">
      <c r="P38" s="81" t="s">
        <v>129</v>
      </c>
      <c r="Q38" s="82">
        <f>+Q23+Q25+Q37</f>
        <v>64726319734</v>
      </c>
      <c r="R38" s="82">
        <f t="shared" ref="R38:AA38" si="8">+R23+R25+R37</f>
        <v>1655600000</v>
      </c>
      <c r="S38" s="82">
        <f t="shared" si="8"/>
        <v>848600000</v>
      </c>
      <c r="T38" s="82">
        <f t="shared" si="8"/>
        <v>65533319734</v>
      </c>
      <c r="U38" s="82">
        <f t="shared" si="8"/>
        <v>757400000</v>
      </c>
      <c r="V38" s="82">
        <f t="shared" si="8"/>
        <v>52297802585.259995</v>
      </c>
      <c r="W38" s="82">
        <f t="shared" si="8"/>
        <v>12478117148.74</v>
      </c>
      <c r="X38" s="82">
        <f t="shared" si="8"/>
        <v>47964411420.589996</v>
      </c>
      <c r="Y38" s="82">
        <f t="shared" si="8"/>
        <v>40951930456.279999</v>
      </c>
      <c r="Z38" s="82">
        <f t="shared" si="8"/>
        <v>40951930456.279999</v>
      </c>
      <c r="AA38" s="82">
        <f t="shared" si="8"/>
        <v>40855643099.279999</v>
      </c>
    </row>
    <row r="39" spans="1:27" ht="33.950000000000003" customHeight="1"/>
    <row r="41" spans="1:27">
      <c r="Q41" s="84"/>
      <c r="R41" s="84"/>
      <c r="S41" s="84"/>
      <c r="T41" s="84"/>
      <c r="U41" s="84"/>
      <c r="V41" s="84"/>
      <c r="W41" s="84"/>
      <c r="X41" s="84"/>
      <c r="Y41" s="84"/>
      <c r="Z41" s="84"/>
      <c r="AA41" s="84"/>
    </row>
    <row r="42" spans="1:27">
      <c r="Q42" s="71"/>
      <c r="R42" s="71"/>
      <c r="S42" s="71"/>
      <c r="T42" s="71"/>
      <c r="U42" s="71"/>
      <c r="V42" s="71"/>
      <c r="W42" s="71"/>
      <c r="X42" s="71"/>
      <c r="Y42" s="71"/>
      <c r="Z42" s="71"/>
      <c r="AA42" s="71"/>
    </row>
    <row r="44" spans="1:27">
      <c r="Q44" s="83"/>
      <c r="R44" s="83"/>
      <c r="S44" s="83"/>
      <c r="T44" s="83"/>
      <c r="U44" s="83"/>
      <c r="V44" s="83"/>
      <c r="W44" s="83"/>
      <c r="X44" s="83"/>
      <c r="Y44" s="83"/>
      <c r="Z44" s="83"/>
      <c r="AA44" s="83"/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14"/>
  <sheetViews>
    <sheetView workbookViewId="0">
      <selection activeCell="H9" sqref="H9"/>
    </sheetView>
  </sheetViews>
  <sheetFormatPr baseColWidth="10" defaultColWidth="11.42578125" defaultRowHeight="12"/>
  <cols>
    <col min="1" max="1" width="11.42578125" style="16"/>
    <col min="2" max="2" width="23" style="16" customWidth="1"/>
    <col min="3" max="3" width="17.28515625" style="16" customWidth="1"/>
    <col min="4" max="4" width="18.28515625" style="16" customWidth="1"/>
    <col min="5" max="5" width="11.42578125" style="16"/>
    <col min="6" max="6" width="18.42578125" style="16" bestFit="1" customWidth="1"/>
    <col min="7" max="7" width="16.85546875" style="16" customWidth="1"/>
    <col min="8" max="8" width="14.140625" style="16" bestFit="1" customWidth="1"/>
    <col min="9" max="9" width="17.7109375" style="16" customWidth="1"/>
    <col min="10" max="10" width="11.42578125" style="16"/>
    <col min="11" max="11" width="16.28515625" style="16" customWidth="1"/>
    <col min="12" max="16384" width="11.42578125" style="16"/>
  </cols>
  <sheetData>
    <row r="1" spans="2:12" ht="12.75" thickBot="1"/>
    <row r="2" spans="2:12" ht="30.75" customHeight="1">
      <c r="B2" s="118" t="s">
        <v>140</v>
      </c>
      <c r="C2" s="119"/>
      <c r="D2" s="119"/>
      <c r="E2" s="119"/>
      <c r="F2" s="119"/>
      <c r="G2" s="119"/>
      <c r="H2" s="119"/>
      <c r="I2" s="119"/>
      <c r="J2" s="119"/>
      <c r="K2" s="119"/>
      <c r="L2" s="120"/>
    </row>
    <row r="3" spans="2:12" ht="24">
      <c r="B3" s="40" t="s">
        <v>123</v>
      </c>
      <c r="C3" s="29" t="s">
        <v>1</v>
      </c>
      <c r="D3" s="29" t="s">
        <v>2</v>
      </c>
      <c r="E3" s="29" t="s">
        <v>3</v>
      </c>
      <c r="F3" s="50" t="s">
        <v>125</v>
      </c>
      <c r="G3" s="29" t="s">
        <v>4</v>
      </c>
      <c r="H3" s="29" t="s">
        <v>5</v>
      </c>
      <c r="I3" s="29" t="s">
        <v>6</v>
      </c>
      <c r="J3" s="29" t="s">
        <v>7</v>
      </c>
      <c r="K3" s="29" t="s">
        <v>8</v>
      </c>
      <c r="L3" s="41" t="s">
        <v>9</v>
      </c>
    </row>
    <row r="4" spans="2:12" s="37" customFormat="1" ht="30" customHeight="1">
      <c r="B4" s="42" t="s">
        <v>42</v>
      </c>
      <c r="C4" s="87">
        <f>+'1.FUNCIONAMIENTO'!B8</f>
        <v>20770000000</v>
      </c>
      <c r="D4" s="87">
        <f>+'1.FUNCIONAMIENTO'!C8</f>
        <v>17655691954.560001</v>
      </c>
      <c r="E4" s="23">
        <f>D4/C4</f>
        <v>0.85005738827924904</v>
      </c>
      <c r="F4" s="90">
        <f>+C4-D4</f>
        <v>3114308045.4399986</v>
      </c>
      <c r="G4" s="87">
        <f>+'1.FUNCIONAMIENTO'!F8</f>
        <v>14839963983.59</v>
      </c>
      <c r="H4" s="11">
        <f>+G4/C4</f>
        <v>0.71449032179056327</v>
      </c>
      <c r="I4" s="87">
        <f>+'1.FUNCIONAMIENTO'!H8</f>
        <v>14294221563.880001</v>
      </c>
      <c r="J4" s="11">
        <f t="shared" ref="J4:J6" si="0">I4/C4</f>
        <v>0.68821480808281177</v>
      </c>
      <c r="K4" s="87">
        <f>+'1.FUNCIONAMIENTO'!J8</f>
        <v>14292987528.880001</v>
      </c>
      <c r="L4" s="12">
        <f>+K4/C4</f>
        <v>0.68815539378334145</v>
      </c>
    </row>
    <row r="5" spans="2:12" s="37" customFormat="1" ht="30" customHeight="1">
      <c r="B5" s="43" t="s">
        <v>124</v>
      </c>
      <c r="C5" s="87">
        <f>+'2.SERV.DEUDA.PUBL'!B6</f>
        <v>83000000</v>
      </c>
      <c r="D5" s="87">
        <f>+'2.SERV.DEUDA.PUBL'!C6</f>
        <v>82085400.5</v>
      </c>
      <c r="E5" s="23">
        <f>D5/C5</f>
        <v>0.98898072891566269</v>
      </c>
      <c r="F5" s="90">
        <f>+C5-D5</f>
        <v>914599.5</v>
      </c>
      <c r="G5" s="87">
        <f>+'2.SERV.DEUDA.PUBL'!E6</f>
        <v>82085400.5</v>
      </c>
      <c r="H5" s="11">
        <f>+G5/C5</f>
        <v>0.98898072891566269</v>
      </c>
      <c r="I5" s="87">
        <f>+'2.SERV.DEUDA.PUBL'!G6</f>
        <v>82085400.5</v>
      </c>
      <c r="J5" s="11">
        <f t="shared" si="0"/>
        <v>0.98898072891566269</v>
      </c>
      <c r="K5" s="87">
        <f>+'2.SERV.DEUDA.PUBL'!I6</f>
        <v>82085400.5</v>
      </c>
      <c r="L5" s="12">
        <f>+K5/C5</f>
        <v>0.98898072891566269</v>
      </c>
    </row>
    <row r="6" spans="2:12" s="37" customFormat="1" ht="30" customHeight="1">
      <c r="B6" s="42" t="s">
        <v>43</v>
      </c>
      <c r="C6" s="87">
        <f>+'3.INVERSION'!D13</f>
        <v>44680319734</v>
      </c>
      <c r="D6" s="88">
        <f>+'3.INVERSION'!E13</f>
        <v>34560025230.199997</v>
      </c>
      <c r="E6" s="23">
        <f>D6/C6</f>
        <v>0.77349547711273769</v>
      </c>
      <c r="F6" s="90">
        <f>+C6-D6</f>
        <v>10120294503.800003</v>
      </c>
      <c r="G6" s="88">
        <f>+'3.INVERSION'!H13</f>
        <v>33042362036.5</v>
      </c>
      <c r="H6" s="11">
        <f>+G6/C6</f>
        <v>0.73952832551813719</v>
      </c>
      <c r="I6" s="88">
        <f>+'3.INVERSION'!J13</f>
        <v>26575623491.900002</v>
      </c>
      <c r="J6" s="11">
        <f t="shared" si="0"/>
        <v>0.59479483696883617</v>
      </c>
      <c r="K6" s="88">
        <f>+'3.INVERSION'!L13</f>
        <v>26480570169.900002</v>
      </c>
      <c r="L6" s="12">
        <f>+K6/C6</f>
        <v>0.59266742779706005</v>
      </c>
    </row>
    <row r="7" spans="2:12" s="102" customFormat="1" ht="30" customHeight="1" thickBot="1">
      <c r="B7" s="99" t="s">
        <v>44</v>
      </c>
      <c r="C7" s="100">
        <f>SUM(C4:C6)</f>
        <v>65533319734</v>
      </c>
      <c r="D7" s="101">
        <f>SUM(D4:D6)</f>
        <v>52297802585.259995</v>
      </c>
      <c r="E7" s="44">
        <f>D7/C7</f>
        <v>0.79803377575769052</v>
      </c>
      <c r="F7" s="103">
        <f>SUM(F4:F6)</f>
        <v>13235517148.740002</v>
      </c>
      <c r="G7" s="101">
        <f>SUM(G4:G6)</f>
        <v>47964411420.589996</v>
      </c>
      <c r="H7" s="44">
        <f>+G7/C7</f>
        <v>0.73190876969574759</v>
      </c>
      <c r="I7" s="100">
        <f>SUM(I4:I6)</f>
        <v>40951930456.279999</v>
      </c>
      <c r="J7" s="44">
        <f>I7/C7</f>
        <v>0.62490242555243725</v>
      </c>
      <c r="K7" s="101">
        <f>SUM(K4:K6)</f>
        <v>40855643099.279999</v>
      </c>
      <c r="L7" s="45">
        <f>+K7/C7</f>
        <v>0.62343313699219283</v>
      </c>
    </row>
    <row r="8" spans="2:12" ht="30" customHeight="1">
      <c r="D8" s="38"/>
      <c r="G8" s="38"/>
      <c r="I8" s="39"/>
      <c r="K8" s="38"/>
    </row>
    <row r="9" spans="2:12" ht="30" customHeight="1">
      <c r="C9" s="56"/>
      <c r="D9" s="56"/>
      <c r="E9" s="56"/>
      <c r="F9" s="56"/>
      <c r="G9" s="56"/>
      <c r="H9" s="56"/>
      <c r="I9" s="56"/>
      <c r="J9" s="56"/>
      <c r="K9" s="56"/>
      <c r="L9" s="30"/>
    </row>
    <row r="10" spans="2:12" ht="30" customHeight="1">
      <c r="C10" s="30"/>
      <c r="F10" s="30"/>
      <c r="L10" s="16" t="s">
        <v>135</v>
      </c>
    </row>
    <row r="11" spans="2:12">
      <c r="C11" s="30"/>
      <c r="D11" s="30"/>
      <c r="E11" s="30"/>
      <c r="F11" s="30"/>
      <c r="G11" s="30"/>
      <c r="H11" s="30"/>
      <c r="I11" s="30"/>
      <c r="J11" s="30"/>
      <c r="K11" s="30"/>
      <c r="L11" s="30"/>
    </row>
    <row r="12" spans="2:12">
      <c r="G12" s="30"/>
      <c r="H12" s="31"/>
      <c r="K12" s="30"/>
    </row>
    <row r="13" spans="2:12">
      <c r="K13" s="30"/>
    </row>
    <row r="14" spans="2:12">
      <c r="K14" s="30"/>
    </row>
  </sheetData>
  <mergeCells count="1">
    <mergeCell ref="B2:L2"/>
  </mergeCells>
  <pageMargins left="0.70866141732283472" right="0.70866141732283472" top="0.74803149606299213" bottom="0.74803149606299213" header="0.31496062992125984" footer="0.31496062992125984"/>
  <pageSetup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1.FUNCIONAMIENTO</vt:lpstr>
      <vt:lpstr>2.SERV.DEUDA.PUBL</vt:lpstr>
      <vt:lpstr>3.INVERSION</vt:lpstr>
      <vt:lpstr>4.EJECUCION RUBROS</vt:lpstr>
      <vt:lpstr>5.RESUMEN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Henry Andres Naranjo</dc:creator>
  <cp:lastModifiedBy>Ana Patricia Mendoza Garcia</cp:lastModifiedBy>
  <cp:lastPrinted>2023-04-04T21:50:22Z</cp:lastPrinted>
  <dcterms:created xsi:type="dcterms:W3CDTF">2023-02-08T16:30:43Z</dcterms:created>
  <dcterms:modified xsi:type="dcterms:W3CDTF">2023-11-08T15:34:26Z</dcterms:modified>
</cp:coreProperties>
</file>